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ecipe Catalog" sheetId="2" state="visible" r:id="rId2"/>
    <sheet xmlns:r="http://schemas.openxmlformats.org/officeDocument/2006/relationships" name="Recipe Ingredients" sheetId="3" state="visible" r:id="rId3"/>
    <sheet xmlns:r="http://schemas.openxmlformats.org/officeDocument/2006/relationships" name="Costco Price Book" sheetId="4" state="visible" r:id="rId4"/>
    <sheet xmlns:r="http://schemas.openxmlformats.org/officeDocument/2006/relationships" name="Tour Planner" sheetId="5" state="visible" r:id="rId5"/>
    <sheet xmlns:r="http://schemas.openxmlformats.org/officeDocument/2006/relationships" name="Pantry &amp; Shopping" sheetId="6" state="visible" r:id="rId6"/>
    <sheet xmlns:r="http://schemas.openxmlformats.org/officeDocument/2006/relationships" name="Sources &amp; Notes" sheetId="7" state="visible" r:id="rId7"/>
  </sheets>
  <definedNames>
    <definedName name="RecipeIds">'Recipe Catalog'!$A$5:$A$64</definedName>
    <definedName name="_xlnm._FilterDatabase" localSheetId="1" hidden="1">'Recipe Catalog'!$A$4:$L$64</definedName>
    <definedName name="_xlnm._FilterDatabase" localSheetId="2" hidden="1">'Recipe Ingredients'!$A$4:$H$397</definedName>
    <definedName name="_xlnm._FilterDatabase" localSheetId="3" hidden="1">'Costco Price Book'!$A$4:$J$57</definedName>
    <definedName name="_xlnm._FilterDatabase" localSheetId="4" hidden="1">'Tour Planner'!$A$4:$L$14</definedName>
    <definedName name="_xlnm._FilterDatabase" localSheetId="5" hidden="1">'Pantry &amp; Shopping'!$A$4:$J$57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$0.00"/>
    <numFmt numFmtId="165" formatCode="$0.000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i val="1"/>
      <color rgb="0053616A"/>
      <sz val="9"/>
    </font>
    <font>
      <b val="1"/>
      <color rgb="00FFFFFF"/>
    </font>
    <font>
      <b val="1"/>
      <color rgb="00172B3A"/>
    </font>
  </fonts>
  <fills count="4">
    <fill>
      <patternFill/>
    </fill>
    <fill>
      <patternFill patternType="gray125"/>
    </fill>
    <fill>
      <patternFill patternType="solid">
        <fgColor rgb="00172B3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bottom style="thin">
        <color rgb="00C7D0D5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" fontId="0" fillId="3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  <xf numFmtId="164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28" customHeight="1">
      <c r="A1" s="1" t="inlineStr">
        <is>
          <t>FIREHOUSE 48-HOUR MEAL PLANNER</t>
        </is>
      </c>
    </row>
    <row r="2" ht="32" customHeight="1">
      <c r="A2" s="2" t="inlineStr">
        <is>
          <t>Pick meals, scale portions, track pantry items and produce a combined package-aware shopping list.</t>
        </is>
      </c>
    </row>
    <row r="3">
      <c r="A3" s="3" t="inlineStr">
        <is>
          <t>HOW TO PLAN A TOUR</t>
        </is>
      </c>
      <c r="B3" s="4" t="n"/>
    </row>
    <row r="4">
      <c r="A4" s="3" t="inlineStr">
        <is>
          <t>1. In Tour Planner, select Day 1 / Day 2 Recipe IDs and crew size for each tour.</t>
        </is>
      </c>
      <c r="B4" s="4" t="n"/>
    </row>
    <row r="5">
      <c r="A5" s="3" t="inlineStr">
        <is>
          <t>2. Use Pantry &amp; Shopping to enter what is already on hand. Net demand and package counts calculate automatically.</t>
        </is>
      </c>
      <c r="B5" s="4" t="n"/>
    </row>
    <row r="6">
      <c r="A6" s="3" t="inlineStr">
        <is>
          <t>3. Review Cost per firefighter, then shop. Package checkout includes stock left for future meals.</t>
        </is>
      </c>
      <c r="B6" s="4" t="n"/>
    </row>
    <row r="7">
      <c r="A7" s="3" t="inlineStr">
        <is>
          <t>4. Recipe Catalog and Recipe Ingredients are the linked data tables. Edit prices in Costco Price Book after checking shelf tags.</t>
        </is>
      </c>
      <c r="B7" s="4" t="n"/>
    </row>
    <row r="8">
      <c r="A8" s="3" t="inlineStr">
        <is>
          <t>BASE SERVINGS</t>
        </is>
      </c>
      <c r="B8" s="4" t="n">
        <v>5</v>
      </c>
    </row>
    <row r="9">
      <c r="A9" s="3" t="inlineStr">
        <is>
          <t>CORE PAIRINGS</t>
        </is>
      </c>
      <c r="B9" s="4" t="n">
        <v>20</v>
      </c>
    </row>
    <row r="10">
      <c r="A10" s="3" t="inlineStr">
        <is>
          <t>DINNER RECIPES</t>
        </is>
      </c>
      <c r="B10" s="4" t="n">
        <v>60</v>
      </c>
    </row>
    <row r="11">
      <c r="A11" s="3" t="inlineStr">
        <is>
          <t>Price reference date</t>
        </is>
      </c>
      <c r="B11" s="4" t="inlineStr">
        <is>
          <t>October 30, 2026</t>
        </is>
      </c>
    </row>
    <row r="12">
      <c r="A12" s="3" t="inlineStr">
        <is>
          <t>Price source limitation</t>
        </is>
      </c>
      <c r="B12" s="4" t="inlineStr">
        <is>
          <t>Same-Day examples and unverified planning estimates; local Boise/Meridian shelf prices and item numbers are not verified.</t>
        </is>
      </c>
    </row>
    <row r="13">
      <c r="A13" s="3" t="inlineStr">
        <is>
          <t>Pricing policy</t>
        </is>
      </c>
      <c r="B13" s="4" t="inlineStr">
        <is>
          <t>Costco says Same-Day pricing may be higher than local warehouse price; check current local shelf label.</t>
        </is>
      </c>
    </row>
    <row r="14">
      <c r="A14" s="3" t="inlineStr">
        <is>
          <t>Boise warehouse</t>
        </is>
      </c>
      <c r="B14" s="4" t="inlineStr">
        <is>
          <t>2051 S Cole Rd, Boise, ID 83709</t>
        </is>
      </c>
    </row>
    <row r="15">
      <c r="A15" s="3" t="inlineStr">
        <is>
          <t>Meridian warehouse</t>
        </is>
      </c>
      <c r="B15" s="4" t="inlineStr">
        <is>
          <t>3403 W Chinden Blvd, Meridian, ID 83646</t>
        </is>
      </c>
    </row>
  </sheetData>
  <mergeCells count="15">
    <mergeCell ref="B3:G3"/>
    <mergeCell ref="B10:G10"/>
    <mergeCell ref="A1:G1"/>
    <mergeCell ref="B5:G5"/>
    <mergeCell ref="B14:G14"/>
    <mergeCell ref="B9:G9"/>
    <mergeCell ref="B8:G8"/>
    <mergeCell ref="B4:G4"/>
    <mergeCell ref="A2:G2"/>
    <mergeCell ref="B12:G12"/>
    <mergeCell ref="B13:G13"/>
    <mergeCell ref="B15:G15"/>
    <mergeCell ref="B7:G7"/>
    <mergeCell ref="B11:G11"/>
    <mergeCell ref="B6:G6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42" customWidth="1" min="2" max="2"/>
    <col width="23" customWidth="1" min="3" max="3"/>
    <col width="14" customWidth="1" min="4" max="4"/>
    <col width="12" customWidth="1" min="5" max="5"/>
    <col width="10" customWidth="1" min="6" max="6"/>
    <col width="17" customWidth="1" min="7" max="7"/>
    <col width="14" customWidth="1" min="8" max="8"/>
    <col width="12" customWidth="1" min="9" max="9"/>
    <col width="12" customWidth="1" min="10" max="10"/>
    <col width="18" customWidth="1" min="11" max="11"/>
    <col width="20" customWidth="1" min="12" max="12"/>
  </cols>
  <sheetData>
    <row r="1" ht="28" customHeight="1">
      <c r="A1" s="1" t="inlineStr">
        <is>
          <t>60 DINNER RECIPES</t>
        </is>
      </c>
    </row>
    <row r="2" ht="32" customHeight="1">
      <c r="A2" s="2" t="inlineStr">
        <is>
          <t>Base servings = 5. Cost = estimated ingredient value used; nutrition is broad planning estimate.</t>
        </is>
      </c>
    </row>
    <row r="4" ht="34" customHeight="1">
      <c r="A4" s="5" t="inlineStr">
        <is>
          <t>Recipe ID</t>
        </is>
      </c>
      <c r="B4" s="5" t="inlineStr">
        <is>
          <t>Recipe name</t>
        </is>
      </c>
      <c r="C4" s="5" t="inlineStr">
        <is>
          <t>Primary protein</t>
        </is>
      </c>
      <c r="D4" s="5" t="inlineStr">
        <is>
          <t>Category</t>
        </is>
      </c>
      <c r="E4" s="5" t="inlineStr">
        <is>
          <t>Style</t>
        </is>
      </c>
      <c r="F4" s="5" t="inlineStr">
        <is>
          <t>Servings</t>
        </is>
      </c>
      <c r="G4" s="5" t="inlineStr">
        <is>
          <t>Food cost / dinner</t>
        </is>
      </c>
      <c r="H4" s="5" t="inlineStr">
        <is>
          <t>Cost/person</t>
        </is>
      </c>
      <c r="I4" s="5" t="inlineStr">
        <is>
          <t>Prep min</t>
        </is>
      </c>
      <c r="J4" s="5" t="inlineStr">
        <is>
          <t>Cook min</t>
        </is>
      </c>
      <c r="K4" s="5" t="inlineStr">
        <is>
          <t>Calories/person est.</t>
        </is>
      </c>
      <c r="L4" s="5" t="inlineStr">
        <is>
          <t>Protein g/person est.</t>
        </is>
      </c>
    </row>
    <row r="5">
      <c r="A5" s="6" t="inlineStr">
        <is>
          <t>R01</t>
        </is>
      </c>
      <c r="B5" s="6" t="inlineStr">
        <is>
          <t>Lemon-garlic chicken with roasted potatoes</t>
        </is>
      </c>
      <c r="C5" s="6" t="inlineStr">
        <is>
          <t>Chicken breast</t>
        </is>
      </c>
      <c r="D5" s="6" t="inlineStr">
        <is>
          <t>Chicken</t>
        </is>
      </c>
      <c r="E5" s="6" t="inlineStr">
        <is>
          <t>sheet</t>
        </is>
      </c>
      <c r="F5" s="6" t="n">
        <v>5</v>
      </c>
      <c r="G5" s="7">
        <f>SUMIF('Recipe Ingredients'!$A$5:$A$397,A5,'Recipe Ingredients'!$H$5:$H$397)</f>
        <v/>
      </c>
      <c r="H5" s="7">
        <f>G5/F5</f>
        <v/>
      </c>
      <c r="I5" s="6" t="n">
        <v>20</v>
      </c>
      <c r="J5" s="6" t="n">
        <v>40</v>
      </c>
      <c r="K5" s="6" t="n">
        <v>574</v>
      </c>
      <c r="L5" s="6" t="n">
        <v>60</v>
      </c>
    </row>
    <row r="6">
      <c r="A6" s="6" t="inlineStr">
        <is>
          <t>R02</t>
        </is>
      </c>
      <c r="B6" s="6" t="inlineStr">
        <is>
          <t>Chicken fajita tacos with black beans</t>
        </is>
      </c>
      <c r="C6" s="6" t="inlineStr">
        <is>
          <t>Chicken breast</t>
        </is>
      </c>
      <c r="D6" s="6" t="inlineStr">
        <is>
          <t>Chicken</t>
        </is>
      </c>
      <c r="E6" s="6" t="inlineStr">
        <is>
          <t>texmex</t>
        </is>
      </c>
      <c r="F6" s="6" t="n">
        <v>5</v>
      </c>
      <c r="G6" s="7">
        <f>SUMIF('Recipe Ingredients'!$A$5:$A$397,A6,'Recipe Ingredients'!$H$5:$H$397)</f>
        <v/>
      </c>
      <c r="H6" s="7">
        <f>G6/F6</f>
        <v/>
      </c>
      <c r="I6" s="6" t="n">
        <v>20</v>
      </c>
      <c r="J6" s="6" t="n">
        <v>25</v>
      </c>
      <c r="K6" s="6" t="n">
        <v>764</v>
      </c>
      <c r="L6" s="6" t="n">
        <v>70</v>
      </c>
    </row>
    <row r="7">
      <c r="A7" s="6" t="inlineStr">
        <is>
          <t>R03</t>
        </is>
      </c>
      <c r="B7" s="6" t="inlineStr">
        <is>
          <t>BBQ chicken sandwiches with slaw</t>
        </is>
      </c>
      <c r="C7" s="6" t="inlineStr">
        <is>
          <t>Chicken thigh</t>
        </is>
      </c>
      <c r="D7" s="6" t="inlineStr">
        <is>
          <t>Chicken</t>
        </is>
      </c>
      <c r="E7" s="6" t="inlineStr">
        <is>
          <t>sandwich</t>
        </is>
      </c>
      <c r="F7" s="6" t="n">
        <v>5</v>
      </c>
      <c r="G7" s="7">
        <f>SUMIF('Recipe Ingredients'!$A$5:$A$397,A7,'Recipe Ingredients'!$H$5:$H$397)</f>
        <v/>
      </c>
      <c r="H7" s="7">
        <f>G7/F7</f>
        <v/>
      </c>
      <c r="I7" s="6" t="n">
        <v>15</v>
      </c>
      <c r="J7" s="6" t="n">
        <v>40</v>
      </c>
      <c r="K7" s="6" t="n">
        <v>962</v>
      </c>
      <c r="L7" s="6" t="n">
        <v>58</v>
      </c>
    </row>
    <row r="8">
      <c r="A8" s="6" t="inlineStr">
        <is>
          <t>R04</t>
        </is>
      </c>
      <c r="B8" s="6" t="inlineStr">
        <is>
          <t>Chicken enchilada rice bake</t>
        </is>
      </c>
      <c r="C8" s="6" t="inlineStr">
        <is>
          <t>Chicken thigh</t>
        </is>
      </c>
      <c r="D8" s="6" t="inlineStr">
        <is>
          <t>Chicken</t>
        </is>
      </c>
      <c r="E8" s="6" t="inlineStr">
        <is>
          <t>texmex</t>
        </is>
      </c>
      <c r="F8" s="6" t="n">
        <v>5</v>
      </c>
      <c r="G8" s="7">
        <f>SUMIF('Recipe Ingredients'!$A$5:$A$397,A8,'Recipe Ingredients'!$H$5:$H$397)</f>
        <v/>
      </c>
      <c r="H8" s="7">
        <f>G8/F8</f>
        <v/>
      </c>
      <c r="I8" s="6" t="n">
        <v>20</v>
      </c>
      <c r="J8" s="6" t="n">
        <v>45</v>
      </c>
      <c r="K8" s="6" t="n">
        <v>1372</v>
      </c>
      <c r="L8" s="6" t="n">
        <v>83</v>
      </c>
    </row>
    <row r="9">
      <c r="A9" s="6" t="inlineStr">
        <is>
          <t>R05</t>
        </is>
      </c>
      <c r="B9" s="6" t="inlineStr">
        <is>
          <t>Teriyaki chicken rice bowls</t>
        </is>
      </c>
      <c r="C9" s="6" t="inlineStr">
        <is>
          <t>Chicken breast</t>
        </is>
      </c>
      <c r="D9" s="6" t="inlineStr">
        <is>
          <t>Chicken</t>
        </is>
      </c>
      <c r="E9" s="6" t="inlineStr">
        <is>
          <t>bowl</t>
        </is>
      </c>
      <c r="F9" s="6" t="n">
        <v>5</v>
      </c>
      <c r="G9" s="7">
        <f>SUMIF('Recipe Ingredients'!$A$5:$A$397,A9,'Recipe Ingredients'!$H$5:$H$397)</f>
        <v/>
      </c>
      <c r="H9" s="7">
        <f>G9/F9</f>
        <v/>
      </c>
      <c r="I9" s="6" t="n">
        <v>15</v>
      </c>
      <c r="J9" s="6" t="n">
        <v>30</v>
      </c>
      <c r="K9" s="6" t="n">
        <v>894</v>
      </c>
      <c r="L9" s="6" t="n">
        <v>66</v>
      </c>
    </row>
    <row r="10">
      <c r="A10" s="6" t="inlineStr">
        <is>
          <t>R06</t>
        </is>
      </c>
      <c r="B10" s="6" t="inlineStr">
        <is>
          <t>Chicken quesadillas with beans</t>
        </is>
      </c>
      <c r="C10" s="6" t="inlineStr">
        <is>
          <t>Chicken breast</t>
        </is>
      </c>
      <c r="D10" s="6" t="inlineStr">
        <is>
          <t>Chicken</t>
        </is>
      </c>
      <c r="E10" s="6" t="inlineStr">
        <is>
          <t>texmex</t>
        </is>
      </c>
      <c r="F10" s="6" t="n">
        <v>5</v>
      </c>
      <c r="G10" s="7">
        <f>SUMIF('Recipe Ingredients'!$A$5:$A$397,A10,'Recipe Ingredients'!$H$5:$H$397)</f>
        <v/>
      </c>
      <c r="H10" s="7">
        <f>G10/F10</f>
        <v/>
      </c>
      <c r="I10" s="6" t="n">
        <v>20</v>
      </c>
      <c r="J10" s="6" t="n">
        <v>25</v>
      </c>
      <c r="K10" s="6" t="n">
        <v>962</v>
      </c>
      <c r="L10" s="6" t="n">
        <v>85</v>
      </c>
    </row>
    <row r="11">
      <c r="A11" s="6" t="inlineStr">
        <is>
          <t>R07</t>
        </is>
      </c>
      <c r="B11" s="6" t="inlineStr">
        <is>
          <t>Chicken Alfredo spaghetti with broccoli</t>
        </is>
      </c>
      <c r="C11" s="6" t="inlineStr">
        <is>
          <t>Chicken breast</t>
        </is>
      </c>
      <c r="D11" s="6" t="inlineStr">
        <is>
          <t>Chicken</t>
        </is>
      </c>
      <c r="E11" s="6" t="inlineStr">
        <is>
          <t>pasta</t>
        </is>
      </c>
      <c r="F11" s="6" t="n">
        <v>5</v>
      </c>
      <c r="G11" s="7">
        <f>SUMIF('Recipe Ingredients'!$A$5:$A$397,A11,'Recipe Ingredients'!$H$5:$H$397)</f>
        <v/>
      </c>
      <c r="H11" s="7">
        <f>G11/F11</f>
        <v/>
      </c>
      <c r="I11" s="6" t="n">
        <v>20</v>
      </c>
      <c r="J11" s="6" t="n">
        <v>30</v>
      </c>
      <c r="K11" s="6" t="n">
        <v>1014</v>
      </c>
      <c r="L11" s="6" t="n">
        <v>81</v>
      </c>
    </row>
    <row r="12">
      <c r="A12" s="6" t="inlineStr">
        <is>
          <t>R08</t>
        </is>
      </c>
      <c r="B12" s="6" t="inlineStr">
        <is>
          <t>Southwest chicken burrito bowls</t>
        </is>
      </c>
      <c r="C12" s="6" t="inlineStr">
        <is>
          <t>Chicken breast</t>
        </is>
      </c>
      <c r="D12" s="6" t="inlineStr">
        <is>
          <t>Chicken</t>
        </is>
      </c>
      <c r="E12" s="6" t="inlineStr">
        <is>
          <t>texmex</t>
        </is>
      </c>
      <c r="F12" s="6" t="n">
        <v>5</v>
      </c>
      <c r="G12" s="7">
        <f>SUMIF('Recipe Ingredients'!$A$5:$A$397,A12,'Recipe Ingredients'!$H$5:$H$397)</f>
        <v/>
      </c>
      <c r="H12" s="7">
        <f>G12/F12</f>
        <v/>
      </c>
      <c r="I12" s="6" t="n">
        <v>20</v>
      </c>
      <c r="J12" s="6" t="n">
        <v>30</v>
      </c>
      <c r="K12" s="6" t="n">
        <v>1118</v>
      </c>
      <c r="L12" s="6" t="n">
        <v>82</v>
      </c>
    </row>
    <row r="13">
      <c r="A13" s="6" t="inlineStr">
        <is>
          <t>R09</t>
        </is>
      </c>
      <c r="B13" s="6" t="inlineStr">
        <is>
          <t>Sheet-pan chicken, peppers and rice</t>
        </is>
      </c>
      <c r="C13" s="6" t="inlineStr">
        <is>
          <t>Chicken thigh</t>
        </is>
      </c>
      <c r="D13" s="6" t="inlineStr">
        <is>
          <t>Chicken</t>
        </is>
      </c>
      <c r="E13" s="6" t="inlineStr">
        <is>
          <t>sheet</t>
        </is>
      </c>
      <c r="F13" s="6" t="n">
        <v>5</v>
      </c>
      <c r="G13" s="7">
        <f>SUMIF('Recipe Ingredients'!$A$5:$A$397,A13,'Recipe Ingredients'!$H$5:$H$397)</f>
        <v/>
      </c>
      <c r="H13" s="7">
        <f>G13/F13</f>
        <v/>
      </c>
      <c r="I13" s="6" t="n">
        <v>20</v>
      </c>
      <c r="J13" s="6" t="n">
        <v>40</v>
      </c>
      <c r="K13" s="6" t="n">
        <v>938</v>
      </c>
      <c r="L13" s="6" t="n">
        <v>58</v>
      </c>
    </row>
    <row r="14">
      <c r="A14" s="6" t="inlineStr">
        <is>
          <t>R10</t>
        </is>
      </c>
      <c r="B14" s="6" t="inlineStr">
        <is>
          <t>Chicken taco nacho platters</t>
        </is>
      </c>
      <c r="C14" s="6" t="inlineStr">
        <is>
          <t>Chicken thigh</t>
        </is>
      </c>
      <c r="D14" s="6" t="inlineStr">
        <is>
          <t>Chicken</t>
        </is>
      </c>
      <c r="E14" s="6" t="inlineStr">
        <is>
          <t>texmex</t>
        </is>
      </c>
      <c r="F14" s="6" t="n">
        <v>5</v>
      </c>
      <c r="G14" s="7">
        <f>SUMIF('Recipe Ingredients'!$A$5:$A$397,A14,'Recipe Ingredients'!$H$5:$H$397)</f>
        <v/>
      </c>
      <c r="H14" s="7">
        <f>G14/F14</f>
        <v/>
      </c>
      <c r="I14" s="6" t="n">
        <v>20</v>
      </c>
      <c r="J14" s="6" t="n">
        <v>25</v>
      </c>
      <c r="K14" s="6" t="n">
        <v>1373</v>
      </c>
      <c r="L14" s="6" t="n">
        <v>79</v>
      </c>
    </row>
    <row r="15">
      <c r="A15" s="6" t="inlineStr">
        <is>
          <t>R11</t>
        </is>
      </c>
      <c r="B15" s="6" t="inlineStr">
        <is>
          <t>Italian chicken spaghetti with kale salad</t>
        </is>
      </c>
      <c r="C15" s="6" t="inlineStr">
        <is>
          <t>Chicken breast</t>
        </is>
      </c>
      <c r="D15" s="6" t="inlineStr">
        <is>
          <t>Chicken</t>
        </is>
      </c>
      <c r="E15" s="6" t="inlineStr">
        <is>
          <t>pasta</t>
        </is>
      </c>
      <c r="F15" s="6" t="n">
        <v>5</v>
      </c>
      <c r="G15" s="7">
        <f>SUMIF('Recipe Ingredients'!$A$5:$A$397,A15,'Recipe Ingredients'!$H$5:$H$397)</f>
        <v/>
      </c>
      <c r="H15" s="7">
        <f>G15/F15</f>
        <v/>
      </c>
      <c r="I15" s="6" t="n">
        <v>15</v>
      </c>
      <c r="J15" s="6" t="n">
        <v>30</v>
      </c>
      <c r="K15" s="6" t="n">
        <v>1052</v>
      </c>
      <c r="L15" s="6" t="n">
        <v>80</v>
      </c>
    </row>
    <row r="16">
      <c r="A16" s="6" t="inlineStr">
        <is>
          <t>R12</t>
        </is>
      </c>
      <c r="B16" s="6" t="inlineStr">
        <is>
          <t>Southwest loaded chicken potatoes</t>
        </is>
      </c>
      <c r="C16" s="6" t="inlineStr">
        <is>
          <t>Chicken breast</t>
        </is>
      </c>
      <c r="D16" s="6" t="inlineStr">
        <is>
          <t>Chicken</t>
        </is>
      </c>
      <c r="E16" s="6" t="inlineStr">
        <is>
          <t>texmex</t>
        </is>
      </c>
      <c r="F16" s="6" t="n">
        <v>5</v>
      </c>
      <c r="G16" s="7">
        <f>SUMIF('Recipe Ingredients'!$A$5:$A$397,A16,'Recipe Ingredients'!$H$5:$H$397)</f>
        <v/>
      </c>
      <c r="H16" s="7">
        <f>G16/F16</f>
        <v/>
      </c>
      <c r="I16" s="6" t="n">
        <v>20</v>
      </c>
      <c r="J16" s="6" t="n">
        <v>45</v>
      </c>
      <c r="K16" s="6" t="n">
        <v>1035</v>
      </c>
      <c r="L16" s="6" t="n">
        <v>85</v>
      </c>
    </row>
    <row r="17">
      <c r="A17" s="6" t="inlineStr">
        <is>
          <t>R13</t>
        </is>
      </c>
      <c r="B17" s="6" t="inlineStr">
        <is>
          <t>Grilled cheeseburgers with potato wedges</t>
        </is>
      </c>
      <c r="C17" s="6" t="inlineStr">
        <is>
          <t>Ground beef</t>
        </is>
      </c>
      <c r="D17" s="6" t="inlineStr">
        <is>
          <t>Beef</t>
        </is>
      </c>
      <c r="E17" s="6" t="inlineStr">
        <is>
          <t>grill</t>
        </is>
      </c>
      <c r="F17" s="6" t="n">
        <v>5</v>
      </c>
      <c r="G17" s="7">
        <f>SUMIF('Recipe Ingredients'!$A$5:$A$397,A17,'Recipe Ingredients'!$H$5:$H$397)</f>
        <v/>
      </c>
      <c r="H17" s="7">
        <f>G17/F17</f>
        <v/>
      </c>
      <c r="I17" s="6" t="n">
        <v>20</v>
      </c>
      <c r="J17" s="6" t="n">
        <v>35</v>
      </c>
      <c r="K17" s="6" t="n">
        <v>1392</v>
      </c>
      <c r="L17" s="6" t="n">
        <v>69</v>
      </c>
    </row>
    <row r="18">
      <c r="A18" s="6" t="inlineStr">
        <is>
          <t>R14</t>
        </is>
      </c>
      <c r="B18" s="6" t="inlineStr">
        <is>
          <t>Ground-beef taco bar</t>
        </is>
      </c>
      <c r="C18" s="6" t="inlineStr">
        <is>
          <t>Ground beef</t>
        </is>
      </c>
      <c r="D18" s="6" t="inlineStr">
        <is>
          <t>Beef</t>
        </is>
      </c>
      <c r="E18" s="6" t="inlineStr">
        <is>
          <t>texmex</t>
        </is>
      </c>
      <c r="F18" s="6" t="n">
        <v>5</v>
      </c>
      <c r="G18" s="7">
        <f>SUMIF('Recipe Ingredients'!$A$5:$A$397,A18,'Recipe Ingredients'!$H$5:$H$397)</f>
        <v/>
      </c>
      <c r="H18" s="7">
        <f>G18/F18</f>
        <v/>
      </c>
      <c r="I18" s="6" t="n">
        <v>20</v>
      </c>
      <c r="J18" s="6" t="n">
        <v>25</v>
      </c>
      <c r="K18" s="6" t="n">
        <v>1354</v>
      </c>
      <c r="L18" s="6" t="n">
        <v>76</v>
      </c>
    </row>
    <row r="19">
      <c r="A19" s="6" t="inlineStr">
        <is>
          <t>R15</t>
        </is>
      </c>
      <c r="B19" s="6" t="inlineStr">
        <is>
          <t>Meat-sauce spaghetti with broccoli</t>
        </is>
      </c>
      <c r="C19" s="6" t="inlineStr">
        <is>
          <t>Ground beef</t>
        </is>
      </c>
      <c r="D19" s="6" t="inlineStr">
        <is>
          <t>Beef</t>
        </is>
      </c>
      <c r="E19" s="6" t="inlineStr">
        <is>
          <t>pasta</t>
        </is>
      </c>
      <c r="F19" s="6" t="n">
        <v>5</v>
      </c>
      <c r="G19" s="7">
        <f>SUMIF('Recipe Ingredients'!$A$5:$A$397,A19,'Recipe Ingredients'!$H$5:$H$397)</f>
        <v/>
      </c>
      <c r="H19" s="7">
        <f>G19/F19</f>
        <v/>
      </c>
      <c r="I19" s="6" t="n">
        <v>15</v>
      </c>
      <c r="J19" s="6" t="n">
        <v>30</v>
      </c>
      <c r="K19" s="6" t="n">
        <v>1298</v>
      </c>
      <c r="L19" s="6" t="n">
        <v>67</v>
      </c>
    </row>
    <row r="20">
      <c r="A20" s="6" t="inlineStr">
        <is>
          <t>R16</t>
        </is>
      </c>
      <c r="B20" s="6" t="inlineStr">
        <is>
          <t>Beef enchilada skillet</t>
        </is>
      </c>
      <c r="C20" s="6" t="inlineStr">
        <is>
          <t>Ground beef</t>
        </is>
      </c>
      <c r="D20" s="6" t="inlineStr">
        <is>
          <t>Beef</t>
        </is>
      </c>
      <c r="E20" s="6" t="inlineStr">
        <is>
          <t>texmex</t>
        </is>
      </c>
      <c r="F20" s="6" t="n">
        <v>5</v>
      </c>
      <c r="G20" s="7">
        <f>SUMIF('Recipe Ingredients'!$A$5:$A$397,A20,'Recipe Ingredients'!$H$5:$H$397)</f>
        <v/>
      </c>
      <c r="H20" s="7">
        <f>G20/F20</f>
        <v/>
      </c>
      <c r="I20" s="6" t="n">
        <v>20</v>
      </c>
      <c r="J20" s="6" t="n">
        <v>35</v>
      </c>
      <c r="K20" s="6" t="n">
        <v>1616</v>
      </c>
      <c r="L20" s="6" t="n">
        <v>82</v>
      </c>
    </row>
    <row r="21">
      <c r="A21" s="6" t="inlineStr">
        <is>
          <t>R17</t>
        </is>
      </c>
      <c r="B21" s="6" t="inlineStr">
        <is>
          <t>Meatloaf with mashed potatoes and vegetables</t>
        </is>
      </c>
      <c r="C21" s="6" t="inlineStr">
        <is>
          <t>Ground beef</t>
        </is>
      </c>
      <c r="D21" s="6" t="inlineStr">
        <is>
          <t>Beef</t>
        </is>
      </c>
      <c r="E21" s="6" t="inlineStr">
        <is>
          <t>bake</t>
        </is>
      </c>
      <c r="F21" s="6" t="n">
        <v>5</v>
      </c>
      <c r="G21" s="7">
        <f>SUMIF('Recipe Ingredients'!$A$5:$A$397,A21,'Recipe Ingredients'!$H$5:$H$397)</f>
        <v/>
      </c>
      <c r="H21" s="7">
        <f>G21/F21</f>
        <v/>
      </c>
      <c r="I21" s="6" t="n">
        <v>20</v>
      </c>
      <c r="J21" s="6" t="n">
        <v>55</v>
      </c>
      <c r="K21" s="6" t="n">
        <v>1132</v>
      </c>
      <c r="L21" s="6" t="n">
        <v>63</v>
      </c>
    </row>
    <row r="22">
      <c r="A22" s="6" t="inlineStr">
        <is>
          <t>R18</t>
        </is>
      </c>
      <c r="B22" s="6" t="inlineStr">
        <is>
          <t>Crispy beef quesadillas</t>
        </is>
      </c>
      <c r="C22" s="6" t="inlineStr">
        <is>
          <t>Ground beef</t>
        </is>
      </c>
      <c r="D22" s="6" t="inlineStr">
        <is>
          <t>Beef</t>
        </is>
      </c>
      <c r="E22" s="6" t="inlineStr">
        <is>
          <t>texmex</t>
        </is>
      </c>
      <c r="F22" s="6" t="n">
        <v>5</v>
      </c>
      <c r="G22" s="7">
        <f>SUMIF('Recipe Ingredients'!$A$5:$A$397,A22,'Recipe Ingredients'!$H$5:$H$397)</f>
        <v/>
      </c>
      <c r="H22" s="7">
        <f>G22/F22</f>
        <v/>
      </c>
      <c r="I22" s="6" t="n">
        <v>20</v>
      </c>
      <c r="J22" s="6" t="n">
        <v>25</v>
      </c>
      <c r="K22" s="6" t="n">
        <v>1376</v>
      </c>
      <c r="L22" s="6" t="n">
        <v>79</v>
      </c>
    </row>
    <row r="23">
      <c r="A23" s="6" t="inlineStr">
        <is>
          <t>R19</t>
        </is>
      </c>
      <c r="B23" s="6" t="inlineStr">
        <is>
          <t>Beef and broccoli stir-fry rice bowls</t>
        </is>
      </c>
      <c r="C23" s="6" t="inlineStr">
        <is>
          <t>Ground beef</t>
        </is>
      </c>
      <c r="D23" s="6" t="inlineStr">
        <is>
          <t>Beef</t>
        </is>
      </c>
      <c r="E23" s="6" t="inlineStr">
        <is>
          <t>stirfry</t>
        </is>
      </c>
      <c r="F23" s="6" t="n">
        <v>5</v>
      </c>
      <c r="G23" s="7">
        <f>SUMIF('Recipe Ingredients'!$A$5:$A$397,A23,'Recipe Ingredients'!$H$5:$H$397)</f>
        <v/>
      </c>
      <c r="H23" s="7">
        <f>G23/F23</f>
        <v/>
      </c>
      <c r="I23" s="6" t="n">
        <v>15</v>
      </c>
      <c r="J23" s="6" t="n">
        <v>25</v>
      </c>
      <c r="K23" s="6" t="n">
        <v>1250</v>
      </c>
      <c r="L23" s="6" t="n">
        <v>60</v>
      </c>
    </row>
    <row r="24">
      <c r="A24" s="6" t="inlineStr">
        <is>
          <t>R20</t>
        </is>
      </c>
      <c r="B24" s="6" t="inlineStr">
        <is>
          <t>Beef burrito bowls</t>
        </is>
      </c>
      <c r="C24" s="6" t="inlineStr">
        <is>
          <t>Ground beef</t>
        </is>
      </c>
      <c r="D24" s="6" t="inlineStr">
        <is>
          <t>Beef</t>
        </is>
      </c>
      <c r="E24" s="6" t="inlineStr">
        <is>
          <t>texmex</t>
        </is>
      </c>
      <c r="F24" s="6" t="n">
        <v>5</v>
      </c>
      <c r="G24" s="7">
        <f>SUMIF('Recipe Ingredients'!$A$5:$A$397,A24,'Recipe Ingredients'!$H$5:$H$397)</f>
        <v/>
      </c>
      <c r="H24" s="7">
        <f>G24/F24</f>
        <v/>
      </c>
      <c r="I24" s="6" t="n">
        <v>20</v>
      </c>
      <c r="J24" s="6" t="n">
        <v>30</v>
      </c>
      <c r="K24" s="6" t="n">
        <v>1528</v>
      </c>
      <c r="L24" s="6" t="n">
        <v>77</v>
      </c>
    </row>
    <row r="25">
      <c r="A25" s="6" t="inlineStr">
        <is>
          <t>R21</t>
        </is>
      </c>
      <c r="B25" s="6" t="inlineStr">
        <is>
          <t>Sloppy Joes with potatoes and slaw</t>
        </is>
      </c>
      <c r="C25" s="6" t="inlineStr">
        <is>
          <t>Ground beef</t>
        </is>
      </c>
      <c r="D25" s="6" t="inlineStr">
        <is>
          <t>Beef</t>
        </is>
      </c>
      <c r="E25" s="6" t="inlineStr">
        <is>
          <t>sandwich</t>
        </is>
      </c>
      <c r="F25" s="6" t="n">
        <v>5</v>
      </c>
      <c r="G25" s="7">
        <f>SUMIF('Recipe Ingredients'!$A$5:$A$397,A25,'Recipe Ingredients'!$H$5:$H$397)</f>
        <v/>
      </c>
      <c r="H25" s="7">
        <f>G25/F25</f>
        <v/>
      </c>
      <c r="I25" s="6" t="n">
        <v>15</v>
      </c>
      <c r="J25" s="6" t="n">
        <v>35</v>
      </c>
      <c r="K25" s="6" t="n">
        <v>1176</v>
      </c>
      <c r="L25" s="6" t="n">
        <v>58</v>
      </c>
    </row>
    <row r="26">
      <c r="A26" s="6" t="inlineStr">
        <is>
          <t>R22</t>
        </is>
      </c>
      <c r="B26" s="6" t="inlineStr">
        <is>
          <t>Mexican stuffed peppers</t>
        </is>
      </c>
      <c r="C26" s="6" t="inlineStr">
        <is>
          <t>Ground beef</t>
        </is>
      </c>
      <c r="D26" s="6" t="inlineStr">
        <is>
          <t>Beef</t>
        </is>
      </c>
      <c r="E26" s="6" t="inlineStr">
        <is>
          <t>texmex</t>
        </is>
      </c>
      <c r="F26" s="6" t="n">
        <v>5</v>
      </c>
      <c r="G26" s="7">
        <f>SUMIF('Recipe Ingredients'!$A$5:$A$397,A26,'Recipe Ingredients'!$H$5:$H$397)</f>
        <v/>
      </c>
      <c r="H26" s="7">
        <f>G26/F26</f>
        <v/>
      </c>
      <c r="I26" s="6" t="n">
        <v>25</v>
      </c>
      <c r="J26" s="6" t="n">
        <v>45</v>
      </c>
      <c r="K26" s="6" t="n">
        <v>1426</v>
      </c>
      <c r="L26" s="6" t="n">
        <v>72</v>
      </c>
    </row>
    <row r="27">
      <c r="A27" s="6" t="inlineStr">
        <is>
          <t>R23</t>
        </is>
      </c>
      <c r="B27" s="6" t="inlineStr">
        <is>
          <t>Turkey chili over rice</t>
        </is>
      </c>
      <c r="C27" s="6" t="inlineStr">
        <is>
          <t>Ground turkey</t>
        </is>
      </c>
      <c r="D27" s="6" t="inlineStr">
        <is>
          <t>Other</t>
        </is>
      </c>
      <c r="E27" s="6" t="inlineStr">
        <is>
          <t>soup</t>
        </is>
      </c>
      <c r="F27" s="6" t="n">
        <v>5</v>
      </c>
      <c r="G27" s="7">
        <f>SUMIF('Recipe Ingredients'!$A$5:$A$397,A27,'Recipe Ingredients'!$H$5:$H$397)</f>
        <v/>
      </c>
      <c r="H27" s="7">
        <f>G27/F27</f>
        <v/>
      </c>
      <c r="I27" s="6" t="n">
        <v>20</v>
      </c>
      <c r="J27" s="6" t="n">
        <v>45</v>
      </c>
      <c r="K27" s="6" t="n">
        <v>968</v>
      </c>
      <c r="L27" s="6" t="n">
        <v>67</v>
      </c>
    </row>
    <row r="28">
      <c r="A28" s="6" t="inlineStr">
        <is>
          <t>R24</t>
        </is>
      </c>
      <c r="B28" s="6" t="inlineStr">
        <is>
          <t>Turkey loaded nachos</t>
        </is>
      </c>
      <c r="C28" s="6" t="inlineStr">
        <is>
          <t>Ground turkey</t>
        </is>
      </c>
      <c r="D28" s="6" t="inlineStr">
        <is>
          <t>Other</t>
        </is>
      </c>
      <c r="E28" s="6" t="inlineStr">
        <is>
          <t>texmex</t>
        </is>
      </c>
      <c r="F28" s="6" t="n">
        <v>5</v>
      </c>
      <c r="G28" s="7">
        <f>SUMIF('Recipe Ingredients'!$A$5:$A$397,A28,'Recipe Ingredients'!$H$5:$H$397)</f>
        <v/>
      </c>
      <c r="H28" s="7">
        <f>G28/F28</f>
        <v/>
      </c>
      <c r="I28" s="6" t="n">
        <v>15</v>
      </c>
      <c r="J28" s="6" t="n">
        <v>25</v>
      </c>
      <c r="K28" s="6" t="n">
        <v>1440</v>
      </c>
      <c r="L28" s="6" t="n">
        <v>86</v>
      </c>
    </row>
    <row r="29">
      <c r="A29" s="6" t="inlineStr">
        <is>
          <t>R25</t>
        </is>
      </c>
      <c r="B29" s="6" t="inlineStr">
        <is>
          <t>Slow-cooker pulled pork sandwiches</t>
        </is>
      </c>
      <c r="C29" s="6" t="inlineStr">
        <is>
          <t>Pulled pork</t>
        </is>
      </c>
      <c r="D29" s="6" t="inlineStr">
        <is>
          <t>Pork</t>
        </is>
      </c>
      <c r="E29" s="6" t="inlineStr">
        <is>
          <t>slow</t>
        </is>
      </c>
      <c r="F29" s="6" t="n">
        <v>5</v>
      </c>
      <c r="G29" s="7">
        <f>SUMIF('Recipe Ingredients'!$A$5:$A$397,A29,'Recipe Ingredients'!$H$5:$H$397)</f>
        <v/>
      </c>
      <c r="H29" s="7">
        <f>G29/F29</f>
        <v/>
      </c>
      <c r="I29" s="6" t="n">
        <v>15</v>
      </c>
      <c r="J29" s="6" t="n">
        <v>540</v>
      </c>
      <c r="K29" s="6" t="n">
        <v>1312</v>
      </c>
      <c r="L29" s="6" t="n">
        <v>72</v>
      </c>
    </row>
    <row r="30">
      <c r="A30" s="6" t="inlineStr">
        <is>
          <t>R26</t>
        </is>
      </c>
      <c r="B30" s="6" t="inlineStr">
        <is>
          <t>Pulled-pork carnitas tacos with rice</t>
        </is>
      </c>
      <c r="C30" s="6" t="inlineStr">
        <is>
          <t>Pulled pork</t>
        </is>
      </c>
      <c r="D30" s="6" t="inlineStr">
        <is>
          <t>Pork</t>
        </is>
      </c>
      <c r="E30" s="6" t="inlineStr">
        <is>
          <t>texmex</t>
        </is>
      </c>
      <c r="F30" s="6" t="n">
        <v>5</v>
      </c>
      <c r="G30" s="7">
        <f>SUMIF('Recipe Ingredients'!$A$5:$A$397,A30,'Recipe Ingredients'!$H$5:$H$397)</f>
        <v/>
      </c>
      <c r="H30" s="7">
        <f>G30/F30</f>
        <v/>
      </c>
      <c r="I30" s="6" t="n">
        <v>20</v>
      </c>
      <c r="J30" s="6" t="n">
        <v>540</v>
      </c>
      <c r="K30" s="6" t="n">
        <v>1593</v>
      </c>
      <c r="L30" s="6" t="n">
        <v>81</v>
      </c>
    </row>
    <row r="31">
      <c r="A31" s="6" t="inlineStr">
        <is>
          <t>R27</t>
        </is>
      </c>
      <c r="B31" s="6" t="inlineStr">
        <is>
          <t>Smoky pulled-pork rice plates</t>
        </is>
      </c>
      <c r="C31" s="6" t="inlineStr">
        <is>
          <t>Pulled pork</t>
        </is>
      </c>
      <c r="D31" s="6" t="inlineStr">
        <is>
          <t>Pork</t>
        </is>
      </c>
      <c r="E31" s="6" t="inlineStr">
        <is>
          <t>bowl</t>
        </is>
      </c>
      <c r="F31" s="6" t="n">
        <v>5</v>
      </c>
      <c r="G31" s="7">
        <f>SUMIF('Recipe Ingredients'!$A$5:$A$397,A31,'Recipe Ingredients'!$H$5:$H$397)</f>
        <v/>
      </c>
      <c r="H31" s="7">
        <f>G31/F31</f>
        <v/>
      </c>
      <c r="I31" s="6" t="n">
        <v>15</v>
      </c>
      <c r="J31" s="6" t="n">
        <v>540</v>
      </c>
      <c r="K31" s="6" t="n">
        <v>1372</v>
      </c>
      <c r="L31" s="6" t="n">
        <v>70</v>
      </c>
    </row>
    <row r="32">
      <c r="A32" s="6" t="inlineStr">
        <is>
          <t>R28</t>
        </is>
      </c>
      <c r="B32" s="6" t="inlineStr">
        <is>
          <t>Pulled-pork burrito bowls</t>
        </is>
      </c>
      <c r="C32" s="6" t="inlineStr">
        <is>
          <t>Pulled pork</t>
        </is>
      </c>
      <c r="D32" s="6" t="inlineStr">
        <is>
          <t>Pork</t>
        </is>
      </c>
      <c r="E32" s="6" t="inlineStr">
        <is>
          <t>texmex</t>
        </is>
      </c>
      <c r="F32" s="6" t="n">
        <v>5</v>
      </c>
      <c r="G32" s="7">
        <f>SUMIF('Recipe Ingredients'!$A$5:$A$397,A32,'Recipe Ingredients'!$H$5:$H$397)</f>
        <v/>
      </c>
      <c r="H32" s="7">
        <f>G32/F32</f>
        <v/>
      </c>
      <c r="I32" s="6" t="n">
        <v>15</v>
      </c>
      <c r="J32" s="6" t="n">
        <v>540</v>
      </c>
      <c r="K32" s="6" t="n">
        <v>1626</v>
      </c>
      <c r="L32" s="6" t="n">
        <v>86</v>
      </c>
    </row>
    <row r="33">
      <c r="A33" s="6" t="inlineStr">
        <is>
          <t>R29</t>
        </is>
      </c>
      <c r="B33" s="6" t="inlineStr">
        <is>
          <t>Pulled-pork loaded potatoes with broccoli</t>
        </is>
      </c>
      <c r="C33" s="6" t="inlineStr">
        <is>
          <t>Pulled pork</t>
        </is>
      </c>
      <c r="D33" s="6" t="inlineStr">
        <is>
          <t>Pork</t>
        </is>
      </c>
      <c r="E33" s="6" t="inlineStr">
        <is>
          <t>sheet</t>
        </is>
      </c>
      <c r="F33" s="6" t="n">
        <v>5</v>
      </c>
      <c r="G33" s="7">
        <f>SUMIF('Recipe Ingredients'!$A$5:$A$397,A33,'Recipe Ingredients'!$H$5:$H$397)</f>
        <v/>
      </c>
      <c r="H33" s="7">
        <f>G33/F33</f>
        <v/>
      </c>
      <c r="I33" s="6" t="n">
        <v>15</v>
      </c>
      <c r="J33" s="6" t="n">
        <v>540</v>
      </c>
      <c r="K33" s="6" t="n">
        <v>1098</v>
      </c>
      <c r="L33" s="6" t="n">
        <v>65</v>
      </c>
    </row>
    <row r="34">
      <c r="A34" s="6" t="inlineStr">
        <is>
          <t>R30</t>
        </is>
      </c>
      <c r="B34" s="6" t="inlineStr">
        <is>
          <t>Pulled-pork fajita quesadillas</t>
        </is>
      </c>
      <c r="C34" s="6" t="inlineStr">
        <is>
          <t>Pulled pork</t>
        </is>
      </c>
      <c r="D34" s="6" t="inlineStr">
        <is>
          <t>Pork</t>
        </is>
      </c>
      <c r="E34" s="6" t="inlineStr">
        <is>
          <t>texmex</t>
        </is>
      </c>
      <c r="F34" s="6" t="n">
        <v>5</v>
      </c>
      <c r="G34" s="7">
        <f>SUMIF('Recipe Ingredients'!$A$5:$A$397,A34,'Recipe Ingredients'!$H$5:$H$397)</f>
        <v/>
      </c>
      <c r="H34" s="7">
        <f>G34/F34</f>
        <v/>
      </c>
      <c r="I34" s="6" t="n">
        <v>20</v>
      </c>
      <c r="J34" s="6" t="n">
        <v>540</v>
      </c>
      <c r="K34" s="6" t="n">
        <v>1495</v>
      </c>
      <c r="L34" s="6" t="n">
        <v>89</v>
      </c>
    </row>
    <row r="35">
      <c r="A35" s="6" t="inlineStr">
        <is>
          <t>R31</t>
        </is>
      </c>
      <c r="B35" s="6" t="inlineStr">
        <is>
          <t>Teriyaki pulled-pork rice bowls</t>
        </is>
      </c>
      <c r="C35" s="6" t="inlineStr">
        <is>
          <t>Pulled pork</t>
        </is>
      </c>
      <c r="D35" s="6" t="inlineStr">
        <is>
          <t>Pork</t>
        </is>
      </c>
      <c r="E35" s="6" t="inlineStr">
        <is>
          <t>bowl</t>
        </is>
      </c>
      <c r="F35" s="6" t="n">
        <v>5</v>
      </c>
      <c r="G35" s="7">
        <f>SUMIF('Recipe Ingredients'!$A$5:$A$397,A35,'Recipe Ingredients'!$H$5:$H$397)</f>
        <v/>
      </c>
      <c r="H35" s="7">
        <f>G35/F35</f>
        <v/>
      </c>
      <c r="I35" s="6" t="n">
        <v>15</v>
      </c>
      <c r="J35" s="6" t="n">
        <v>540</v>
      </c>
      <c r="K35" s="6" t="n">
        <v>1418</v>
      </c>
      <c r="L35" s="6" t="n">
        <v>71</v>
      </c>
    </row>
    <row r="36">
      <c r="A36" s="6" t="inlineStr">
        <is>
          <t>R32</t>
        </is>
      </c>
      <c r="B36" s="6" t="inlineStr">
        <is>
          <t>Pulled-pork taco rice bowls</t>
        </is>
      </c>
      <c r="C36" s="6" t="inlineStr">
        <is>
          <t>Pulled pork</t>
        </is>
      </c>
      <c r="D36" s="6" t="inlineStr">
        <is>
          <t>Pork</t>
        </is>
      </c>
      <c r="E36" s="6" t="inlineStr">
        <is>
          <t>texmex</t>
        </is>
      </c>
      <c r="F36" s="6" t="n">
        <v>5</v>
      </c>
      <c r="G36" s="7">
        <f>SUMIF('Recipe Ingredients'!$A$5:$A$397,A36,'Recipe Ingredients'!$H$5:$H$397)</f>
        <v/>
      </c>
      <c r="H36" s="7">
        <f>G36/F36</f>
        <v/>
      </c>
      <c r="I36" s="6" t="n">
        <v>15</v>
      </c>
      <c r="J36" s="6" t="n">
        <v>540</v>
      </c>
      <c r="K36" s="6" t="n">
        <v>1452</v>
      </c>
      <c r="L36" s="6" t="n">
        <v>75</v>
      </c>
    </row>
    <row r="37">
      <c r="A37" s="6" t="inlineStr">
        <is>
          <t>R33</t>
        </is>
      </c>
      <c r="B37" s="6" t="inlineStr">
        <is>
          <t>Pulled-pork vegetable stew</t>
        </is>
      </c>
      <c r="C37" s="6" t="inlineStr">
        <is>
          <t>Pulled pork</t>
        </is>
      </c>
      <c r="D37" s="6" t="inlineStr">
        <is>
          <t>Pork</t>
        </is>
      </c>
      <c r="E37" s="6" t="inlineStr">
        <is>
          <t>soup</t>
        </is>
      </c>
      <c r="F37" s="6" t="n">
        <v>5</v>
      </c>
      <c r="G37" s="7">
        <f>SUMIF('Recipe Ingredients'!$A$5:$A$397,A37,'Recipe Ingredients'!$H$5:$H$397)</f>
        <v/>
      </c>
      <c r="H37" s="7">
        <f>G37/F37</f>
        <v/>
      </c>
      <c r="I37" s="6" t="n">
        <v>25</v>
      </c>
      <c r="J37" s="6" t="n">
        <v>540</v>
      </c>
      <c r="K37" s="6" t="n">
        <v>1144</v>
      </c>
      <c r="L37" s="6" t="n">
        <v>65</v>
      </c>
    </row>
    <row r="38">
      <c r="A38" s="6" t="inlineStr">
        <is>
          <t>R34</t>
        </is>
      </c>
      <c r="B38" s="6" t="inlineStr">
        <is>
          <t>Pulled-pork enchilada casserole</t>
        </is>
      </c>
      <c r="C38" s="6" t="inlineStr">
        <is>
          <t>Pulled pork</t>
        </is>
      </c>
      <c r="D38" s="6" t="inlineStr">
        <is>
          <t>Pork</t>
        </is>
      </c>
      <c r="E38" s="6" t="inlineStr">
        <is>
          <t>texmex</t>
        </is>
      </c>
      <c r="F38" s="6" t="n">
        <v>5</v>
      </c>
      <c r="G38" s="7">
        <f>SUMIF('Recipe Ingredients'!$A$5:$A$397,A38,'Recipe Ingredients'!$H$5:$H$397)</f>
        <v/>
      </c>
      <c r="H38" s="7">
        <f>G38/F38</f>
        <v/>
      </c>
      <c r="I38" s="6" t="n">
        <v>20</v>
      </c>
      <c r="J38" s="6" t="n">
        <v>540</v>
      </c>
      <c r="K38" s="6" t="n">
        <v>1483</v>
      </c>
      <c r="L38" s="6" t="n">
        <v>89</v>
      </c>
    </row>
    <row r="39">
      <c r="A39" s="6" t="inlineStr">
        <is>
          <t>R35</t>
        </is>
      </c>
      <c r="B39" s="6" t="inlineStr">
        <is>
          <t>Sausage marinara spaghetti</t>
        </is>
      </c>
      <c r="C39" s="6" t="inlineStr">
        <is>
          <t>Italian sausage</t>
        </is>
      </c>
      <c r="D39" s="6" t="inlineStr">
        <is>
          <t>Sausage</t>
        </is>
      </c>
      <c r="E39" s="6" t="inlineStr">
        <is>
          <t>pasta</t>
        </is>
      </c>
      <c r="F39" s="6" t="n">
        <v>5</v>
      </c>
      <c r="G39" s="7">
        <f>SUMIF('Recipe Ingredients'!$A$5:$A$397,A39,'Recipe Ingredients'!$H$5:$H$397)</f>
        <v/>
      </c>
      <c r="H39" s="7">
        <f>G39/F39</f>
        <v/>
      </c>
      <c r="I39" s="6" t="n">
        <v>15</v>
      </c>
      <c r="J39" s="6" t="n">
        <v>30</v>
      </c>
      <c r="K39" s="6" t="n">
        <v>1418</v>
      </c>
      <c r="L39" s="6" t="n">
        <v>63</v>
      </c>
    </row>
    <row r="40">
      <c r="A40" s="6" t="inlineStr">
        <is>
          <t>R36</t>
        </is>
      </c>
      <c r="B40" s="6" t="inlineStr">
        <is>
          <t>Sausage and black-bean quesadillas</t>
        </is>
      </c>
      <c r="C40" s="6" t="inlineStr">
        <is>
          <t>Italian sausage</t>
        </is>
      </c>
      <c r="D40" s="6" t="inlineStr">
        <is>
          <t>Sausage</t>
        </is>
      </c>
      <c r="E40" s="6" t="inlineStr">
        <is>
          <t>texmex</t>
        </is>
      </c>
      <c r="F40" s="6" t="n">
        <v>5</v>
      </c>
      <c r="G40" s="7">
        <f>SUMIF('Recipe Ingredients'!$A$5:$A$397,A40,'Recipe Ingredients'!$H$5:$H$397)</f>
        <v/>
      </c>
      <c r="H40" s="7">
        <f>G40/F40</f>
        <v/>
      </c>
      <c r="I40" s="6" t="n">
        <v>20</v>
      </c>
      <c r="J40" s="6" t="n">
        <v>25</v>
      </c>
      <c r="K40" s="6" t="n">
        <v>1492</v>
      </c>
      <c r="L40" s="6" t="n">
        <v>75</v>
      </c>
    </row>
    <row r="41">
      <c r="A41" s="6" t="inlineStr">
        <is>
          <t>R37</t>
        </is>
      </c>
      <c r="B41" s="6" t="inlineStr">
        <is>
          <t>Sausage and pepper pizza with salad</t>
        </is>
      </c>
      <c r="C41" s="6" t="inlineStr">
        <is>
          <t>Italian sausage</t>
        </is>
      </c>
      <c r="D41" s="6" t="inlineStr">
        <is>
          <t>Sausage</t>
        </is>
      </c>
      <c r="E41" s="6" t="inlineStr">
        <is>
          <t>pizza</t>
        </is>
      </c>
      <c r="F41" s="6" t="n">
        <v>5</v>
      </c>
      <c r="G41" s="7">
        <f>SUMIF('Recipe Ingredients'!$A$5:$A$397,A41,'Recipe Ingredients'!$H$5:$H$397)</f>
        <v/>
      </c>
      <c r="H41" s="7">
        <f>G41/F41</f>
        <v/>
      </c>
      <c r="I41" s="6" t="n">
        <v>25</v>
      </c>
      <c r="J41" s="6" t="n">
        <v>55</v>
      </c>
      <c r="K41" s="6" t="n">
        <v>1528</v>
      </c>
      <c r="L41" s="6" t="n">
        <v>64</v>
      </c>
    </row>
    <row r="42">
      <c r="A42" s="6" t="inlineStr">
        <is>
          <t>R38</t>
        </is>
      </c>
      <c r="B42" s="6" t="inlineStr">
        <is>
          <t>Sausage and potato tacos</t>
        </is>
      </c>
      <c r="C42" s="6" t="inlineStr">
        <is>
          <t>Italian sausage</t>
        </is>
      </c>
      <c r="D42" s="6" t="inlineStr">
        <is>
          <t>Sausage</t>
        </is>
      </c>
      <c r="E42" s="6" t="inlineStr">
        <is>
          <t>texmex</t>
        </is>
      </c>
      <c r="F42" s="6" t="n">
        <v>5</v>
      </c>
      <c r="G42" s="7">
        <f>SUMIF('Recipe Ingredients'!$A$5:$A$397,A42,'Recipe Ingredients'!$H$5:$H$397)</f>
        <v/>
      </c>
      <c r="H42" s="7">
        <f>G42/F42</f>
        <v/>
      </c>
      <c r="I42" s="6" t="n">
        <v>20</v>
      </c>
      <c r="J42" s="6" t="n">
        <v>30</v>
      </c>
      <c r="K42" s="6" t="n">
        <v>1445</v>
      </c>
      <c r="L42" s="6" t="n">
        <v>64</v>
      </c>
    </row>
    <row r="43">
      <c r="A43" s="6" t="inlineStr">
        <is>
          <t>R39</t>
        </is>
      </c>
      <c r="B43" s="6" t="inlineStr">
        <is>
          <t>Kielbasa potato-vegetable skillet</t>
        </is>
      </c>
      <c r="C43" s="6" t="inlineStr">
        <is>
          <t>Smoked sausage</t>
        </is>
      </c>
      <c r="D43" s="6" t="inlineStr">
        <is>
          <t>Sausage</t>
        </is>
      </c>
      <c r="E43" s="6" t="inlineStr">
        <is>
          <t>skillet</t>
        </is>
      </c>
      <c r="F43" s="6" t="n">
        <v>5</v>
      </c>
      <c r="G43" s="7">
        <f>SUMIF('Recipe Ingredients'!$A$5:$A$397,A43,'Recipe Ingredients'!$H$5:$H$397)</f>
        <v/>
      </c>
      <c r="H43" s="7">
        <f>G43/F43</f>
        <v/>
      </c>
      <c r="I43" s="6" t="n">
        <v>15</v>
      </c>
      <c r="J43" s="6" t="n">
        <v>35</v>
      </c>
      <c r="K43" s="6" t="n">
        <v>1126</v>
      </c>
      <c r="L43" s="6" t="n">
        <v>47</v>
      </c>
    </row>
    <row r="44">
      <c r="A44" s="6" t="inlineStr">
        <is>
          <t>R40</t>
        </is>
      </c>
      <c r="B44" s="6" t="inlineStr">
        <is>
          <t>Southwest sausage burrito bowls</t>
        </is>
      </c>
      <c r="C44" s="6" t="inlineStr">
        <is>
          <t>Smoked sausage</t>
        </is>
      </c>
      <c r="D44" s="6" t="inlineStr">
        <is>
          <t>Sausage</t>
        </is>
      </c>
      <c r="E44" s="6" t="inlineStr">
        <is>
          <t>texmex</t>
        </is>
      </c>
      <c r="F44" s="6" t="n">
        <v>5</v>
      </c>
      <c r="G44" s="7">
        <f>SUMIF('Recipe Ingredients'!$A$5:$A$397,A44,'Recipe Ingredients'!$H$5:$H$397)</f>
        <v/>
      </c>
      <c r="H44" s="7">
        <f>G44/F44</f>
        <v/>
      </c>
      <c r="I44" s="6" t="n">
        <v>15</v>
      </c>
      <c r="J44" s="6" t="n">
        <v>30</v>
      </c>
      <c r="K44" s="6" t="n">
        <v>1412</v>
      </c>
      <c r="L44" s="6" t="n">
        <v>56</v>
      </c>
    </row>
    <row r="45">
      <c r="A45" s="6" t="inlineStr">
        <is>
          <t>R41</t>
        </is>
      </c>
      <c r="B45" s="6" t="inlineStr">
        <is>
          <t>Oven-baked ranch chicken thighs</t>
        </is>
      </c>
      <c r="C45" s="6" t="inlineStr">
        <is>
          <t>Chicken thigh</t>
        </is>
      </c>
      <c r="D45" s="6" t="inlineStr">
        <is>
          <t>Chicken</t>
        </is>
      </c>
      <c r="E45" s="6" t="inlineStr">
        <is>
          <t>bake</t>
        </is>
      </c>
      <c r="F45" s="6" t="n">
        <v>5</v>
      </c>
      <c r="G45" s="7">
        <f>SUMIF('Recipe Ingredients'!$A$5:$A$397,A45,'Recipe Ingredients'!$H$5:$H$397)</f>
        <v/>
      </c>
      <c r="H45" s="7">
        <f>G45/F45</f>
        <v/>
      </c>
      <c r="I45" s="6" t="n">
        <v>15</v>
      </c>
      <c r="J45" s="6" t="n">
        <v>45</v>
      </c>
      <c r="K45" s="6" t="n">
        <v>728</v>
      </c>
      <c r="L45" s="6" t="n">
        <v>59</v>
      </c>
    </row>
    <row r="46">
      <c r="A46" s="6" t="inlineStr">
        <is>
          <t>R42</t>
        </is>
      </c>
      <c r="B46" s="6" t="inlineStr">
        <is>
          <t>Chicken tortilla soup</t>
        </is>
      </c>
      <c r="C46" s="6" t="inlineStr">
        <is>
          <t>Chicken breast</t>
        </is>
      </c>
      <c r="D46" s="6" t="inlineStr">
        <is>
          <t>Chicken</t>
        </is>
      </c>
      <c r="E46" s="6" t="inlineStr">
        <is>
          <t>soup</t>
        </is>
      </c>
      <c r="F46" s="6" t="n">
        <v>5</v>
      </c>
      <c r="G46" s="7">
        <f>SUMIF('Recipe Ingredients'!$A$5:$A$397,A46,'Recipe Ingredients'!$H$5:$H$397)</f>
        <v/>
      </c>
      <c r="H46" s="7">
        <f>G46/F46</f>
        <v/>
      </c>
      <c r="I46" s="6" t="n">
        <v>20</v>
      </c>
      <c r="J46" s="6" t="n">
        <v>35</v>
      </c>
      <c r="K46" s="6" t="n">
        <v>766</v>
      </c>
      <c r="L46" s="6" t="n">
        <v>66</v>
      </c>
    </row>
    <row r="47">
      <c r="A47" s="6" t="inlineStr">
        <is>
          <t>R43</t>
        </is>
      </c>
      <c r="B47" s="6" t="inlineStr">
        <is>
          <t>BBQ chicken baked potatoes</t>
        </is>
      </c>
      <c r="C47" s="6" t="inlineStr">
        <is>
          <t>Chicken breast</t>
        </is>
      </c>
      <c r="D47" s="6" t="inlineStr">
        <is>
          <t>Chicken</t>
        </is>
      </c>
      <c r="E47" s="6" t="inlineStr">
        <is>
          <t>bake</t>
        </is>
      </c>
      <c r="F47" s="6" t="n">
        <v>5</v>
      </c>
      <c r="G47" s="7">
        <f>SUMIF('Recipe Ingredients'!$A$5:$A$397,A47,'Recipe Ingredients'!$H$5:$H$397)</f>
        <v/>
      </c>
      <c r="H47" s="7">
        <f>G47/F47</f>
        <v/>
      </c>
      <c r="I47" s="6" t="n">
        <v>20</v>
      </c>
      <c r="J47" s="6" t="n">
        <v>50</v>
      </c>
      <c r="K47" s="6" t="n">
        <v>997</v>
      </c>
      <c r="L47" s="6" t="n">
        <v>78</v>
      </c>
    </row>
    <row r="48">
      <c r="A48" s="6" t="inlineStr">
        <is>
          <t>R44</t>
        </is>
      </c>
      <c r="B48" s="6" t="inlineStr">
        <is>
          <t>Chicken and vegetable fried rice</t>
        </is>
      </c>
      <c r="C48" s="6" t="inlineStr">
        <is>
          <t>Chicken breast</t>
        </is>
      </c>
      <c r="D48" s="6" t="inlineStr">
        <is>
          <t>Chicken</t>
        </is>
      </c>
      <c r="E48" s="6" t="inlineStr">
        <is>
          <t>stirfry</t>
        </is>
      </c>
      <c r="F48" s="6" t="n">
        <v>5</v>
      </c>
      <c r="G48" s="7">
        <f>SUMIF('Recipe Ingredients'!$A$5:$A$397,A48,'Recipe Ingredients'!$H$5:$H$397)</f>
        <v/>
      </c>
      <c r="H48" s="7">
        <f>G48/F48</f>
        <v/>
      </c>
      <c r="I48" s="6" t="n">
        <v>20</v>
      </c>
      <c r="J48" s="6" t="n">
        <v>25</v>
      </c>
      <c r="K48" s="6" t="n">
        <v>938</v>
      </c>
      <c r="L48" s="6" t="n">
        <v>68</v>
      </c>
    </row>
    <row r="49">
      <c r="A49" s="6" t="inlineStr">
        <is>
          <t>R45</t>
        </is>
      </c>
      <c r="B49" s="6" t="inlineStr">
        <is>
          <t>Creamy chicken and broccoli rice bake</t>
        </is>
      </c>
      <c r="C49" s="6" t="inlineStr">
        <is>
          <t>Chicken breast</t>
        </is>
      </c>
      <c r="D49" s="6" t="inlineStr">
        <is>
          <t>Chicken</t>
        </is>
      </c>
      <c r="E49" s="6" t="inlineStr">
        <is>
          <t>bake</t>
        </is>
      </c>
      <c r="F49" s="6" t="n">
        <v>5</v>
      </c>
      <c r="G49" s="7">
        <f>SUMIF('Recipe Ingredients'!$A$5:$A$397,A49,'Recipe Ingredients'!$H$5:$H$397)</f>
        <v/>
      </c>
      <c r="H49" s="7">
        <f>G49/F49</f>
        <v/>
      </c>
      <c r="I49" s="6" t="n">
        <v>20</v>
      </c>
      <c r="J49" s="6" t="n">
        <v>45</v>
      </c>
      <c r="K49" s="6" t="n">
        <v>1027</v>
      </c>
      <c r="L49" s="6" t="n">
        <v>76</v>
      </c>
    </row>
    <row r="50">
      <c r="A50" s="6" t="inlineStr">
        <is>
          <t>R46</t>
        </is>
      </c>
      <c r="B50" s="6" t="inlineStr">
        <is>
          <t>Grilled chicken fajita plates</t>
        </is>
      </c>
      <c r="C50" s="6" t="inlineStr">
        <is>
          <t>Chicken breast</t>
        </is>
      </c>
      <c r="D50" s="6" t="inlineStr">
        <is>
          <t>Chicken</t>
        </is>
      </c>
      <c r="E50" s="6" t="inlineStr">
        <is>
          <t>grill</t>
        </is>
      </c>
      <c r="F50" s="6" t="n">
        <v>5</v>
      </c>
      <c r="G50" s="7">
        <f>SUMIF('Recipe Ingredients'!$A$5:$A$397,A50,'Recipe Ingredients'!$H$5:$H$397)</f>
        <v/>
      </c>
      <c r="H50" s="7">
        <f>G50/F50</f>
        <v/>
      </c>
      <c r="I50" s="6" t="n">
        <v>20</v>
      </c>
      <c r="J50" s="6" t="n">
        <v>30</v>
      </c>
      <c r="K50" s="6" t="n">
        <v>906</v>
      </c>
      <c r="L50" s="6" t="n">
        <v>69</v>
      </c>
    </row>
    <row r="51">
      <c r="A51" s="6" t="inlineStr">
        <is>
          <t>R47</t>
        </is>
      </c>
      <c r="B51" s="6" t="inlineStr">
        <is>
          <t>Chicken parmesan spaghetti</t>
        </is>
      </c>
      <c r="C51" s="6" t="inlineStr">
        <is>
          <t>Chicken breast</t>
        </is>
      </c>
      <c r="D51" s="6" t="inlineStr">
        <is>
          <t>Chicken</t>
        </is>
      </c>
      <c r="E51" s="6" t="inlineStr">
        <is>
          <t>pasta</t>
        </is>
      </c>
      <c r="F51" s="6" t="n">
        <v>5</v>
      </c>
      <c r="G51" s="7">
        <f>SUMIF('Recipe Ingredients'!$A$5:$A$397,A51,'Recipe Ingredients'!$H$5:$H$397)</f>
        <v/>
      </c>
      <c r="H51" s="7">
        <f>G51/F51</f>
        <v/>
      </c>
      <c r="I51" s="6" t="n">
        <v>25</v>
      </c>
      <c r="J51" s="6" t="n">
        <v>40</v>
      </c>
      <c r="K51" s="6" t="n">
        <v>1256</v>
      </c>
      <c r="L51" s="6" t="n">
        <v>95</v>
      </c>
    </row>
    <row r="52">
      <c r="A52" s="6" t="inlineStr">
        <is>
          <t>R48</t>
        </is>
      </c>
      <c r="B52" s="6" t="inlineStr">
        <is>
          <t>Chicken taco stuffed potatoes</t>
        </is>
      </c>
      <c r="C52" s="6" t="inlineStr">
        <is>
          <t>Chicken thigh</t>
        </is>
      </c>
      <c r="D52" s="6" t="inlineStr">
        <is>
          <t>Chicken</t>
        </is>
      </c>
      <c r="E52" s="6" t="inlineStr">
        <is>
          <t>texmex</t>
        </is>
      </c>
      <c r="F52" s="6" t="n">
        <v>5</v>
      </c>
      <c r="G52" s="7">
        <f>SUMIF('Recipe Ingredients'!$A$5:$A$397,A52,'Recipe Ingredients'!$H$5:$H$397)</f>
        <v/>
      </c>
      <c r="H52" s="7">
        <f>G52/F52</f>
        <v/>
      </c>
      <c r="I52" s="6" t="n">
        <v>20</v>
      </c>
      <c r="J52" s="6" t="n">
        <v>45</v>
      </c>
      <c r="K52" s="6" t="n">
        <v>1173</v>
      </c>
      <c r="L52" s="6" t="n">
        <v>80</v>
      </c>
    </row>
    <row r="53">
      <c r="A53" s="6" t="inlineStr">
        <is>
          <t>R49</t>
        </is>
      </c>
      <c r="B53" s="6" t="inlineStr">
        <is>
          <t>Beef chili with cornbread-style side</t>
        </is>
      </c>
      <c r="C53" s="6" t="inlineStr">
        <is>
          <t>Ground beef</t>
        </is>
      </c>
      <c r="D53" s="6" t="inlineStr">
        <is>
          <t>Beef</t>
        </is>
      </c>
      <c r="E53" s="6" t="inlineStr">
        <is>
          <t>soup</t>
        </is>
      </c>
      <c r="F53" s="6" t="n">
        <v>5</v>
      </c>
      <c r="G53" s="7">
        <f>SUMIF('Recipe Ingredients'!$A$5:$A$397,A53,'Recipe Ingredients'!$H$5:$H$397)</f>
        <v/>
      </c>
      <c r="H53" s="7">
        <f>G53/F53</f>
        <v/>
      </c>
      <c r="I53" s="6" t="n">
        <v>20</v>
      </c>
      <c r="J53" s="6" t="n">
        <v>50</v>
      </c>
      <c r="K53" s="6" t="n">
        <v>1304</v>
      </c>
      <c r="L53" s="6" t="n">
        <v>67</v>
      </c>
    </row>
    <row r="54">
      <c r="A54" s="6" t="inlineStr">
        <is>
          <t>R50</t>
        </is>
      </c>
      <c r="B54" s="6" t="inlineStr">
        <is>
          <t>Beef and potato skillet</t>
        </is>
      </c>
      <c r="C54" s="6" t="inlineStr">
        <is>
          <t>Ground beef</t>
        </is>
      </c>
      <c r="D54" s="6" t="inlineStr">
        <is>
          <t>Beef</t>
        </is>
      </c>
      <c r="E54" s="6" t="inlineStr">
        <is>
          <t>skillet</t>
        </is>
      </c>
      <c r="F54" s="6" t="n">
        <v>5</v>
      </c>
      <c r="G54" s="7">
        <f>SUMIF('Recipe Ingredients'!$A$5:$A$397,A54,'Recipe Ingredients'!$H$5:$H$397)</f>
        <v/>
      </c>
      <c r="H54" s="7">
        <f>G54/F54</f>
        <v/>
      </c>
      <c r="I54" s="6" t="n">
        <v>20</v>
      </c>
      <c r="J54" s="6" t="n">
        <v>35</v>
      </c>
      <c r="K54" s="6" t="n">
        <v>1211</v>
      </c>
      <c r="L54" s="6" t="n">
        <v>66</v>
      </c>
    </row>
    <row r="55">
      <c r="A55" s="6" t="inlineStr">
        <is>
          <t>R51</t>
        </is>
      </c>
      <c r="B55" s="6" t="inlineStr">
        <is>
          <t>Beef taco salad bowls</t>
        </is>
      </c>
      <c r="C55" s="6" t="inlineStr">
        <is>
          <t>Ground beef</t>
        </is>
      </c>
      <c r="D55" s="6" t="inlineStr">
        <is>
          <t>Beef</t>
        </is>
      </c>
      <c r="E55" s="6" t="inlineStr">
        <is>
          <t>texmex</t>
        </is>
      </c>
      <c r="F55" s="6" t="n">
        <v>5</v>
      </c>
      <c r="G55" s="7">
        <f>SUMIF('Recipe Ingredients'!$A$5:$A$397,A55,'Recipe Ingredients'!$H$5:$H$397)</f>
        <v/>
      </c>
      <c r="H55" s="7">
        <f>G55/F55</f>
        <v/>
      </c>
      <c r="I55" s="6" t="n">
        <v>20</v>
      </c>
      <c r="J55" s="6" t="n">
        <v>25</v>
      </c>
      <c r="K55" s="6" t="n">
        <v>1461</v>
      </c>
      <c r="L55" s="6" t="n">
        <v>74</v>
      </c>
    </row>
    <row r="56">
      <c r="A56" s="6" t="inlineStr">
        <is>
          <t>R52</t>
        </is>
      </c>
      <c r="B56" s="6" t="inlineStr">
        <is>
          <t>Beef and tomato rice casserole</t>
        </is>
      </c>
      <c r="C56" s="6" t="inlineStr">
        <is>
          <t>Ground beef</t>
        </is>
      </c>
      <c r="D56" s="6" t="inlineStr">
        <is>
          <t>Beef</t>
        </is>
      </c>
      <c r="E56" s="6" t="inlineStr">
        <is>
          <t>bake</t>
        </is>
      </c>
      <c r="F56" s="6" t="n">
        <v>5</v>
      </c>
      <c r="G56" s="7">
        <f>SUMIF('Recipe Ingredients'!$A$5:$A$397,A56,'Recipe Ingredients'!$H$5:$H$397)</f>
        <v/>
      </c>
      <c r="H56" s="7">
        <f>G56/F56</f>
        <v/>
      </c>
      <c r="I56" s="6" t="n">
        <v>20</v>
      </c>
      <c r="J56" s="6" t="n">
        <v>50</v>
      </c>
      <c r="K56" s="6" t="n">
        <v>1502</v>
      </c>
      <c r="L56" s="6" t="n">
        <v>74</v>
      </c>
    </row>
    <row r="57">
      <c r="A57" s="6" t="inlineStr">
        <is>
          <t>R53</t>
        </is>
      </c>
      <c r="B57" s="6" t="inlineStr">
        <is>
          <t>BBQ beef sandwiches with roasted vegetables</t>
        </is>
      </c>
      <c r="C57" s="6" t="inlineStr">
        <is>
          <t>Ground beef</t>
        </is>
      </c>
      <c r="D57" s="6" t="inlineStr">
        <is>
          <t>Beef</t>
        </is>
      </c>
      <c r="E57" s="6" t="inlineStr">
        <is>
          <t>sandwich</t>
        </is>
      </c>
      <c r="F57" s="6" t="n">
        <v>5</v>
      </c>
      <c r="G57" s="7">
        <f>SUMIF('Recipe Ingredients'!$A$5:$A$397,A57,'Recipe Ingredients'!$H$5:$H$397)</f>
        <v/>
      </c>
      <c r="H57" s="7">
        <f>G57/F57</f>
        <v/>
      </c>
      <c r="I57" s="6" t="n">
        <v>15</v>
      </c>
      <c r="J57" s="6" t="n">
        <v>35</v>
      </c>
      <c r="K57" s="6" t="n">
        <v>1228</v>
      </c>
      <c r="L57" s="6" t="n">
        <v>61</v>
      </c>
    </row>
    <row r="58">
      <c r="A58" s="6" t="inlineStr">
        <is>
          <t>R54</t>
        </is>
      </c>
      <c r="B58" s="6" t="inlineStr">
        <is>
          <t>Pulled-pork sheet-pan plates</t>
        </is>
      </c>
      <c r="C58" s="6" t="inlineStr">
        <is>
          <t>Pulled pork</t>
        </is>
      </c>
      <c r="D58" s="6" t="inlineStr">
        <is>
          <t>Pork</t>
        </is>
      </c>
      <c r="E58" s="6" t="inlineStr">
        <is>
          <t>sheet</t>
        </is>
      </c>
      <c r="F58" s="6" t="n">
        <v>5</v>
      </c>
      <c r="G58" s="7">
        <f>SUMIF('Recipe Ingredients'!$A$5:$A$397,A58,'Recipe Ingredients'!$H$5:$H$397)</f>
        <v/>
      </c>
      <c r="H58" s="7">
        <f>G58/F58</f>
        <v/>
      </c>
      <c r="I58" s="6" t="n">
        <v>20</v>
      </c>
      <c r="J58" s="6" t="n">
        <v>540</v>
      </c>
      <c r="K58" s="6" t="n">
        <v>1074</v>
      </c>
      <c r="L58" s="6" t="n">
        <v>65</v>
      </c>
    </row>
    <row r="59">
      <c r="A59" s="6" t="inlineStr">
        <is>
          <t>R55</t>
        </is>
      </c>
      <c r="B59" s="6" t="inlineStr">
        <is>
          <t>Slow-cooker pork chili verde bowls</t>
        </is>
      </c>
      <c r="C59" s="6" t="inlineStr">
        <is>
          <t>Pulled pork</t>
        </is>
      </c>
      <c r="D59" s="6" t="inlineStr">
        <is>
          <t>Pork</t>
        </is>
      </c>
      <c r="E59" s="6" t="inlineStr">
        <is>
          <t>slow</t>
        </is>
      </c>
      <c r="F59" s="6" t="n">
        <v>5</v>
      </c>
      <c r="G59" s="7">
        <f>SUMIF('Recipe Ingredients'!$A$5:$A$397,A59,'Recipe Ingredients'!$H$5:$H$397)</f>
        <v/>
      </c>
      <c r="H59" s="7">
        <f>G59/F59</f>
        <v/>
      </c>
      <c r="I59" s="6" t="n">
        <v>15</v>
      </c>
      <c r="J59" s="6" t="n">
        <v>540</v>
      </c>
      <c r="K59" s="6" t="n">
        <v>1408</v>
      </c>
      <c r="L59" s="6" t="n">
        <v>74</v>
      </c>
    </row>
    <row r="60">
      <c r="A60" s="6" t="inlineStr">
        <is>
          <t>R56</t>
        </is>
      </c>
      <c r="B60" s="6" t="inlineStr">
        <is>
          <t>Teriyaki pulled-pork rice plates</t>
        </is>
      </c>
      <c r="C60" s="6" t="inlineStr">
        <is>
          <t>Pulled pork</t>
        </is>
      </c>
      <c r="D60" s="6" t="inlineStr">
        <is>
          <t>Pork</t>
        </is>
      </c>
      <c r="E60" s="6" t="inlineStr">
        <is>
          <t>sheet</t>
        </is>
      </c>
      <c r="F60" s="6" t="n">
        <v>5</v>
      </c>
      <c r="G60" s="7">
        <f>SUMIF('Recipe Ingredients'!$A$5:$A$397,A60,'Recipe Ingredients'!$H$5:$H$397)</f>
        <v/>
      </c>
      <c r="H60" s="7">
        <f>G60/F60</f>
        <v/>
      </c>
      <c r="I60" s="6" t="n">
        <v>20</v>
      </c>
      <c r="J60" s="6" t="n">
        <v>540</v>
      </c>
      <c r="K60" s="6" t="n">
        <v>1418</v>
      </c>
      <c r="L60" s="6" t="n">
        <v>71</v>
      </c>
    </row>
    <row r="61">
      <c r="A61" s="6" t="inlineStr">
        <is>
          <t>R57</t>
        </is>
      </c>
      <c r="B61" s="6" t="inlineStr">
        <is>
          <t>Pulled-pork and black-bean burritos</t>
        </is>
      </c>
      <c r="C61" s="6" t="inlineStr">
        <is>
          <t>Pulled pork</t>
        </is>
      </c>
      <c r="D61" s="6" t="inlineStr">
        <is>
          <t>Pork</t>
        </is>
      </c>
      <c r="E61" s="6" t="inlineStr">
        <is>
          <t>texmex</t>
        </is>
      </c>
      <c r="F61" s="6" t="n">
        <v>5</v>
      </c>
      <c r="G61" s="7">
        <f>SUMIF('Recipe Ingredients'!$A$5:$A$397,A61,'Recipe Ingredients'!$H$5:$H$397)</f>
        <v/>
      </c>
      <c r="H61" s="7">
        <f>G61/F61</f>
        <v/>
      </c>
      <c r="I61" s="6" t="n">
        <v>20</v>
      </c>
      <c r="J61" s="6" t="n">
        <v>540</v>
      </c>
      <c r="K61" s="6" t="n">
        <v>1870</v>
      </c>
      <c r="L61" s="6" t="n">
        <v>97</v>
      </c>
    </row>
    <row r="62">
      <c r="A62" s="6" t="inlineStr">
        <is>
          <t>R58</t>
        </is>
      </c>
      <c r="B62" s="6" t="inlineStr">
        <is>
          <t>Pulled-pork fried rice with vegetables</t>
        </is>
      </c>
      <c r="C62" s="6" t="inlineStr">
        <is>
          <t>Pulled pork</t>
        </is>
      </c>
      <c r="D62" s="6" t="inlineStr">
        <is>
          <t>Pork</t>
        </is>
      </c>
      <c r="E62" s="6" t="inlineStr">
        <is>
          <t>stirfry</t>
        </is>
      </c>
      <c r="F62" s="6" t="n">
        <v>5</v>
      </c>
      <c r="G62" s="7">
        <f>SUMIF('Recipe Ingredients'!$A$5:$A$397,A62,'Recipe Ingredients'!$H$5:$H$397)</f>
        <v/>
      </c>
      <c r="H62" s="7">
        <f>G62/F62</f>
        <v/>
      </c>
      <c r="I62" s="6" t="n">
        <v>20</v>
      </c>
      <c r="J62" s="6" t="n">
        <v>540</v>
      </c>
      <c r="K62" s="6" t="n">
        <v>1488</v>
      </c>
      <c r="L62" s="6" t="n">
        <v>78</v>
      </c>
    </row>
    <row r="63">
      <c r="A63" s="6" t="inlineStr">
        <is>
          <t>R59</t>
        </is>
      </c>
      <c r="B63" s="6" t="inlineStr">
        <is>
          <t>Sausage and white bean tomato pasta</t>
        </is>
      </c>
      <c r="C63" s="6" t="inlineStr">
        <is>
          <t>Italian sausage</t>
        </is>
      </c>
      <c r="D63" s="6" t="inlineStr">
        <is>
          <t>Sausage</t>
        </is>
      </c>
      <c r="E63" s="6" t="inlineStr">
        <is>
          <t>pasta</t>
        </is>
      </c>
      <c r="F63" s="6" t="n">
        <v>5</v>
      </c>
      <c r="G63" s="7">
        <f>SUMIF('Recipe Ingredients'!$A$5:$A$397,A63,'Recipe Ingredients'!$H$5:$H$397)</f>
        <v/>
      </c>
      <c r="H63" s="7">
        <f>G63/F63</f>
        <v/>
      </c>
      <c r="I63" s="6" t="n">
        <v>15</v>
      </c>
      <c r="J63" s="6" t="n">
        <v>30</v>
      </c>
      <c r="K63" s="6" t="n">
        <v>1604</v>
      </c>
      <c r="L63" s="6" t="n">
        <v>79</v>
      </c>
    </row>
    <row r="64">
      <c r="A64" s="6" t="inlineStr">
        <is>
          <t>R60</t>
        </is>
      </c>
      <c r="B64" s="6" t="inlineStr">
        <is>
          <t>Smoked sausage jambalaya-style rice skillet</t>
        </is>
      </c>
      <c r="C64" s="6" t="inlineStr">
        <is>
          <t>Smoked sausage</t>
        </is>
      </c>
      <c r="D64" s="6" t="inlineStr">
        <is>
          <t>Sausage</t>
        </is>
      </c>
      <c r="E64" s="6" t="inlineStr">
        <is>
          <t>skillet</t>
        </is>
      </c>
      <c r="F64" s="6" t="n">
        <v>5</v>
      </c>
      <c r="G64" s="7">
        <f>SUMIF('Recipe Ingredients'!$A$5:$A$397,A64,'Recipe Ingredients'!$H$5:$H$397)</f>
        <v/>
      </c>
      <c r="H64" s="7">
        <f>G64/F64</f>
        <v/>
      </c>
      <c r="I64" s="6" t="n">
        <v>20</v>
      </c>
      <c r="J64" s="6" t="n">
        <v>35</v>
      </c>
      <c r="K64" s="6" t="n">
        <v>1308</v>
      </c>
      <c r="L64" s="6" t="n">
        <v>48</v>
      </c>
    </row>
  </sheetData>
  <autoFilter ref="A4:L64"/>
  <mergeCells count="2">
    <mergeCell ref="A2:L2"/>
    <mergeCell ref="A1:L1"/>
  </mergeCell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9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0" customWidth="1" min="3" max="3"/>
    <col width="38" customWidth="1" min="4" max="4"/>
    <col width="14" customWidth="1" min="5" max="5"/>
    <col width="12" customWidth="1" min="6" max="6"/>
    <col width="15" customWidth="1" min="7" max="7"/>
    <col width="15" customWidth="1" min="8" max="8"/>
  </cols>
  <sheetData>
    <row r="1" ht="28" customHeight="1">
      <c r="A1" s="1" t="inlineStr">
        <is>
          <t>RECIPE INGREDIENT ENGINE</t>
        </is>
      </c>
    </row>
    <row r="2" ht="32" customHeight="1">
      <c r="A2" s="2" t="inlineStr">
        <is>
          <t>Recipe quantities are raw/dry and written for five servings. Change crew size in planner to scale.</t>
        </is>
      </c>
    </row>
    <row r="4" ht="34" customHeight="1">
      <c r="A4" s="5" t="inlineStr">
        <is>
          <t>Recipe ID</t>
        </is>
      </c>
      <c r="B4" s="5" t="inlineStr">
        <is>
          <t>Recipe name</t>
        </is>
      </c>
      <c r="C4" s="5" t="inlineStr">
        <is>
          <t>SKU</t>
        </is>
      </c>
      <c r="D4" s="5" t="inlineStr">
        <is>
          <t>Ingredient</t>
        </is>
      </c>
      <c r="E4" s="5" t="inlineStr">
        <is>
          <t>Base amount</t>
        </is>
      </c>
      <c r="F4" s="5" t="inlineStr">
        <is>
          <t>Unit</t>
        </is>
      </c>
      <c r="G4" s="5" t="inlineStr">
        <is>
          <t>Cost per unit</t>
        </is>
      </c>
      <c r="H4" s="5" t="inlineStr">
        <is>
          <t>Cost used</t>
        </is>
      </c>
    </row>
    <row r="5">
      <c r="A5" s="6" t="inlineStr">
        <is>
          <t>R01</t>
        </is>
      </c>
      <c r="B5" s="6" t="inlineStr">
        <is>
          <t>Lemon-garlic chicken with roasted potatoes</t>
        </is>
      </c>
      <c r="C5" s="6" t="inlineStr">
        <is>
          <t>CHB</t>
        </is>
      </c>
      <c r="D5" s="6" t="inlineStr">
        <is>
          <t>Boneless skinless chicken breast</t>
        </is>
      </c>
      <c r="E5" s="6" t="n">
        <v>2.5</v>
      </c>
      <c r="F5" s="6" t="inlineStr">
        <is>
          <t>lb</t>
        </is>
      </c>
      <c r="G5" s="8">
        <f>IFERROR(VLOOKUP(C5,'Costco Price Book'!$A$5:$F$57,6,FALSE),0)</f>
        <v/>
      </c>
      <c r="H5" s="8">
        <f>E5*G5</f>
        <v/>
      </c>
    </row>
    <row r="6">
      <c r="A6" s="6" t="inlineStr">
        <is>
          <t>R01</t>
        </is>
      </c>
      <c r="B6" s="6" t="inlineStr">
        <is>
          <t>Lemon-garlic chicken with roasted potatoes</t>
        </is>
      </c>
      <c r="C6" s="6" t="inlineStr">
        <is>
          <t>POT</t>
        </is>
      </c>
      <c r="D6" s="6" t="inlineStr">
        <is>
          <t>Russet potatoes</t>
        </is>
      </c>
      <c r="E6" s="6" t="n">
        <v>3</v>
      </c>
      <c r="F6" s="6" t="inlineStr">
        <is>
          <t>lb</t>
        </is>
      </c>
      <c r="G6" s="8">
        <f>IFERROR(VLOOKUP(C6,'Costco Price Book'!$A$5:$F$57,6,FALSE),0)</f>
        <v/>
      </c>
      <c r="H6" s="8">
        <f>E6*G6</f>
        <v/>
      </c>
    </row>
    <row r="7">
      <c r="A7" s="6" t="inlineStr">
        <is>
          <t>R01</t>
        </is>
      </c>
      <c r="B7" s="6" t="inlineStr">
        <is>
          <t>Lemon-garlic chicken with roasted potatoes</t>
        </is>
      </c>
      <c r="C7" s="6" t="inlineStr">
        <is>
          <t>BRO</t>
        </is>
      </c>
      <c r="D7" s="6" t="inlineStr">
        <is>
          <t>Frozen broccoli florets</t>
        </is>
      </c>
      <c r="E7" s="6" t="n">
        <v>1.5</v>
      </c>
      <c r="F7" s="6" t="inlineStr">
        <is>
          <t>lb</t>
        </is>
      </c>
      <c r="G7" s="8">
        <f>IFERROR(VLOOKUP(C7,'Costco Price Book'!$A$5:$F$57,6,FALSE),0)</f>
        <v/>
      </c>
      <c r="H7" s="8">
        <f>E7*G7</f>
        <v/>
      </c>
    </row>
    <row r="8">
      <c r="A8" s="6" t="inlineStr">
        <is>
          <t>R01</t>
        </is>
      </c>
      <c r="B8" s="6" t="inlineStr">
        <is>
          <t>Lemon-garlic chicken with roasted potatoes</t>
        </is>
      </c>
      <c r="C8" s="6" t="inlineStr">
        <is>
          <t>OIL</t>
        </is>
      </c>
      <c r="D8" s="6" t="inlineStr">
        <is>
          <t>Pantry seasoning set: 2 tbsp oil, 1 tsp salt, 1/2 tsp pepper, 1 tsp garlic powder</t>
        </is>
      </c>
      <c r="E8" s="6" t="n">
        <v>1</v>
      </c>
      <c r="F8" s="6" t="inlineStr">
        <is>
          <t>set</t>
        </is>
      </c>
      <c r="G8" s="8">
        <f>IFERROR(VLOOKUP(C8,'Costco Price Book'!$A$5:$F$57,6,FALSE),0)</f>
        <v/>
      </c>
      <c r="H8" s="8">
        <f>E8*G8</f>
        <v/>
      </c>
    </row>
    <row r="9">
      <c r="A9" s="6" t="inlineStr">
        <is>
          <t>R02</t>
        </is>
      </c>
      <c r="B9" s="6" t="inlineStr">
        <is>
          <t>Chicken fajita tacos with black beans</t>
        </is>
      </c>
      <c r="C9" s="6" t="inlineStr">
        <is>
          <t>CHB</t>
        </is>
      </c>
      <c r="D9" s="6" t="inlineStr">
        <is>
          <t>Boneless skinless chicken breast</t>
        </is>
      </c>
      <c r="E9" s="6" t="n">
        <v>2.5</v>
      </c>
      <c r="F9" s="6" t="inlineStr">
        <is>
          <t>lb</t>
        </is>
      </c>
      <c r="G9" s="8">
        <f>IFERROR(VLOOKUP(C9,'Costco Price Book'!$A$5:$F$57,6,FALSE),0)</f>
        <v/>
      </c>
      <c r="H9" s="8">
        <f>E9*G9</f>
        <v/>
      </c>
    </row>
    <row r="10">
      <c r="A10" s="6" t="inlineStr">
        <is>
          <t>R02</t>
        </is>
      </c>
      <c r="B10" s="6" t="inlineStr">
        <is>
          <t>Chicken fajita tacos with black beans</t>
        </is>
      </c>
      <c r="C10" s="6" t="inlineStr">
        <is>
          <t>TOR</t>
        </is>
      </c>
      <c r="D10" s="6" t="inlineStr">
        <is>
          <t>6-inch flour tortillas</t>
        </is>
      </c>
      <c r="E10" s="6" t="n">
        <v>15</v>
      </c>
      <c r="F10" s="6" t="inlineStr">
        <is>
          <t>each</t>
        </is>
      </c>
      <c r="G10" s="8">
        <f>IFERROR(VLOOKUP(C10,'Costco Price Book'!$A$5:$F$57,6,FALSE),0)</f>
        <v/>
      </c>
      <c r="H10" s="8">
        <f>E10*G10</f>
        <v/>
      </c>
    </row>
    <row r="11">
      <c r="A11" s="6" t="inlineStr">
        <is>
          <t>R02</t>
        </is>
      </c>
      <c r="B11" s="6" t="inlineStr">
        <is>
          <t>Chicken fajita tacos with black beans</t>
        </is>
      </c>
      <c r="C11" s="6" t="inlineStr">
        <is>
          <t>PEP</t>
        </is>
      </c>
      <c r="D11" s="6" t="inlineStr">
        <is>
          <t>Bell peppers</t>
        </is>
      </c>
      <c r="E11" s="6" t="n">
        <v>3</v>
      </c>
      <c r="F11" s="6" t="inlineStr">
        <is>
          <t>each</t>
        </is>
      </c>
      <c r="G11" s="8">
        <f>IFERROR(VLOOKUP(C11,'Costco Price Book'!$A$5:$F$57,6,FALSE),0)</f>
        <v/>
      </c>
      <c r="H11" s="8">
        <f>E11*G11</f>
        <v/>
      </c>
    </row>
    <row r="12">
      <c r="A12" s="6" t="inlineStr">
        <is>
          <t>R02</t>
        </is>
      </c>
      <c r="B12" s="6" t="inlineStr">
        <is>
          <t>Chicken fajita tacos with black beans</t>
        </is>
      </c>
      <c r="C12" s="6" t="inlineStr">
        <is>
          <t>ONI</t>
        </is>
      </c>
      <c r="D12" s="6" t="inlineStr">
        <is>
          <t>Yellow onions</t>
        </is>
      </c>
      <c r="E12" s="6" t="n">
        <v>0.5</v>
      </c>
      <c r="F12" s="6" t="inlineStr">
        <is>
          <t>lb</t>
        </is>
      </c>
      <c r="G12" s="8">
        <f>IFERROR(VLOOKUP(C12,'Costco Price Book'!$A$5:$F$57,6,FALSE),0)</f>
        <v/>
      </c>
      <c r="H12" s="8">
        <f>E12*G12</f>
        <v/>
      </c>
    </row>
    <row r="13">
      <c r="A13" s="6" t="inlineStr">
        <is>
          <t>R02</t>
        </is>
      </c>
      <c r="B13" s="6" t="inlineStr">
        <is>
          <t>Chicken fajita tacos with black beans</t>
        </is>
      </c>
      <c r="C13" s="6" t="inlineStr">
        <is>
          <t>BEA</t>
        </is>
      </c>
      <c r="D13" s="6" t="inlineStr">
        <is>
          <t>Black beans</t>
        </is>
      </c>
      <c r="E13" s="6" t="n">
        <v>2</v>
      </c>
      <c r="F13" s="6" t="inlineStr">
        <is>
          <t>can</t>
        </is>
      </c>
      <c r="G13" s="8">
        <f>IFERROR(VLOOKUP(C13,'Costco Price Book'!$A$5:$F$57,6,FALSE),0)</f>
        <v/>
      </c>
      <c r="H13" s="8">
        <f>E13*G13</f>
        <v/>
      </c>
    </row>
    <row r="14">
      <c r="A14" s="6" t="inlineStr">
        <is>
          <t>R02</t>
        </is>
      </c>
      <c r="B14" s="6" t="inlineStr">
        <is>
          <t>Chicken fajita tacos with black beans</t>
        </is>
      </c>
      <c r="C14" s="6" t="inlineStr">
        <is>
          <t>SAL</t>
        </is>
      </c>
      <c r="D14" s="6" t="inlineStr">
        <is>
          <t>Medium salsa</t>
        </is>
      </c>
      <c r="E14" s="6" t="n">
        <v>8</v>
      </c>
      <c r="F14" s="6" t="inlineStr">
        <is>
          <t>oz</t>
        </is>
      </c>
      <c r="G14" s="8">
        <f>IFERROR(VLOOKUP(C14,'Costco Price Book'!$A$5:$F$57,6,FALSE),0)</f>
        <v/>
      </c>
      <c r="H14" s="8">
        <f>E14*G14</f>
        <v/>
      </c>
    </row>
    <row r="15">
      <c r="A15" s="6" t="inlineStr">
        <is>
          <t>R02</t>
        </is>
      </c>
      <c r="B15" s="6" t="inlineStr">
        <is>
          <t>Chicken fajita tacos with black beans</t>
        </is>
      </c>
      <c r="C15" s="6" t="inlineStr">
        <is>
          <t>OIL</t>
        </is>
      </c>
      <c r="D15" s="6" t="inlineStr">
        <is>
          <t>Pantry seasoning set: 2 tbsp oil, 1 tsp salt, 1/2 tsp pepper, 1 tsp garlic powder</t>
        </is>
      </c>
      <c r="E15" s="6" t="n">
        <v>1</v>
      </c>
      <c r="F15" s="6" t="inlineStr">
        <is>
          <t>set</t>
        </is>
      </c>
      <c r="G15" s="8">
        <f>IFERROR(VLOOKUP(C15,'Costco Price Book'!$A$5:$F$57,6,FALSE),0)</f>
        <v/>
      </c>
      <c r="H15" s="8">
        <f>E15*G15</f>
        <v/>
      </c>
    </row>
    <row r="16">
      <c r="A16" s="6" t="inlineStr">
        <is>
          <t>R03</t>
        </is>
      </c>
      <c r="B16" s="6" t="inlineStr">
        <is>
          <t>BBQ chicken sandwiches with slaw</t>
        </is>
      </c>
      <c r="C16" s="6" t="inlineStr">
        <is>
          <t>CHT</t>
        </is>
      </c>
      <c r="D16" s="6" t="inlineStr">
        <is>
          <t>Boneless skinless chicken thighs</t>
        </is>
      </c>
      <c r="E16" s="6" t="n">
        <v>2.5</v>
      </c>
      <c r="F16" s="6" t="inlineStr">
        <is>
          <t>lb</t>
        </is>
      </c>
      <c r="G16" s="8">
        <f>IFERROR(VLOOKUP(C16,'Costco Price Book'!$A$5:$F$57,6,FALSE),0)</f>
        <v/>
      </c>
      <c r="H16" s="8">
        <f>E16*G16</f>
        <v/>
      </c>
    </row>
    <row r="17">
      <c r="A17" s="6" t="inlineStr">
        <is>
          <t>R03</t>
        </is>
      </c>
      <c r="B17" s="6" t="inlineStr">
        <is>
          <t>BBQ chicken sandwiches with slaw</t>
        </is>
      </c>
      <c r="C17" s="6" t="inlineStr">
        <is>
          <t>BBQ</t>
        </is>
      </c>
      <c r="D17" s="6" t="inlineStr">
        <is>
          <t>BBQ sauce</t>
        </is>
      </c>
      <c r="E17" s="6" t="n">
        <v>12</v>
      </c>
      <c r="F17" s="6" t="inlineStr">
        <is>
          <t>oz</t>
        </is>
      </c>
      <c r="G17" s="8">
        <f>IFERROR(VLOOKUP(C17,'Costco Price Book'!$A$5:$F$57,6,FALSE),0)</f>
        <v/>
      </c>
      <c r="H17" s="8">
        <f>E17*G17</f>
        <v/>
      </c>
    </row>
    <row r="18">
      <c r="A18" s="6" t="inlineStr">
        <is>
          <t>R03</t>
        </is>
      </c>
      <c r="B18" s="6" t="inlineStr">
        <is>
          <t>BBQ chicken sandwiches with slaw</t>
        </is>
      </c>
      <c r="C18" s="6" t="inlineStr">
        <is>
          <t>BUN</t>
        </is>
      </c>
      <c r="D18" s="6" t="inlineStr">
        <is>
          <t>Hamburger buns</t>
        </is>
      </c>
      <c r="E18" s="6" t="n">
        <v>6</v>
      </c>
      <c r="F18" s="6" t="inlineStr">
        <is>
          <t>bun</t>
        </is>
      </c>
      <c r="G18" s="8">
        <f>IFERROR(VLOOKUP(C18,'Costco Price Book'!$A$5:$F$57,6,FALSE),0)</f>
        <v/>
      </c>
      <c r="H18" s="8">
        <f>E18*G18</f>
        <v/>
      </c>
    </row>
    <row r="19">
      <c r="A19" s="6" t="inlineStr">
        <is>
          <t>R03</t>
        </is>
      </c>
      <c r="B19" s="6" t="inlineStr">
        <is>
          <t>BBQ chicken sandwiches with slaw</t>
        </is>
      </c>
      <c r="C19" s="6" t="inlineStr">
        <is>
          <t>SLAW</t>
        </is>
      </c>
      <c r="D19" s="6" t="inlineStr">
        <is>
          <t>Prepared coleslaw</t>
        </is>
      </c>
      <c r="E19" s="6" t="n">
        <v>1.5</v>
      </c>
      <c r="F19" s="6" t="inlineStr">
        <is>
          <t>lb</t>
        </is>
      </c>
      <c r="G19" s="8">
        <f>IFERROR(VLOOKUP(C19,'Costco Price Book'!$A$5:$F$57,6,FALSE),0)</f>
        <v/>
      </c>
      <c r="H19" s="8">
        <f>E19*G19</f>
        <v/>
      </c>
    </row>
    <row r="20">
      <c r="A20" s="6" t="inlineStr">
        <is>
          <t>R03</t>
        </is>
      </c>
      <c r="B20" s="6" t="inlineStr">
        <is>
          <t>BBQ chicken sandwiches with slaw</t>
        </is>
      </c>
      <c r="C20" s="6" t="inlineStr">
        <is>
          <t>POT</t>
        </is>
      </c>
      <c r="D20" s="6" t="inlineStr">
        <is>
          <t>Russet potatoes</t>
        </is>
      </c>
      <c r="E20" s="6" t="n">
        <v>2.5</v>
      </c>
      <c r="F20" s="6" t="inlineStr">
        <is>
          <t>lb</t>
        </is>
      </c>
      <c r="G20" s="8">
        <f>IFERROR(VLOOKUP(C20,'Costco Price Book'!$A$5:$F$57,6,FALSE),0)</f>
        <v/>
      </c>
      <c r="H20" s="8">
        <f>E20*G20</f>
        <v/>
      </c>
    </row>
    <row r="21">
      <c r="A21" s="6" t="inlineStr">
        <is>
          <t>R03</t>
        </is>
      </c>
      <c r="B21" s="6" t="inlineStr">
        <is>
          <t>BBQ chicken sandwiches with slaw</t>
        </is>
      </c>
      <c r="C21" s="6" t="inlineStr">
        <is>
          <t>OIL</t>
        </is>
      </c>
      <c r="D21" s="6" t="inlineStr">
        <is>
          <t>Pantry seasoning set: 2 tbsp oil, 1 tsp salt, 1/2 tsp pepper, 1 tsp garlic powder</t>
        </is>
      </c>
      <c r="E21" s="6" t="n">
        <v>1</v>
      </c>
      <c r="F21" s="6" t="inlineStr">
        <is>
          <t>set</t>
        </is>
      </c>
      <c r="G21" s="8">
        <f>IFERROR(VLOOKUP(C21,'Costco Price Book'!$A$5:$F$57,6,FALSE),0)</f>
        <v/>
      </c>
      <c r="H21" s="8">
        <f>E21*G21</f>
        <v/>
      </c>
    </row>
    <row r="22">
      <c r="A22" s="6" t="inlineStr">
        <is>
          <t>R04</t>
        </is>
      </c>
      <c r="B22" s="6" t="inlineStr">
        <is>
          <t>Chicken enchilada rice bake</t>
        </is>
      </c>
      <c r="C22" s="6" t="inlineStr">
        <is>
          <t>CHT</t>
        </is>
      </c>
      <c r="D22" s="6" t="inlineStr">
        <is>
          <t>Boneless skinless chicken thighs</t>
        </is>
      </c>
      <c r="E22" s="6" t="n">
        <v>2.5</v>
      </c>
      <c r="F22" s="6" t="inlineStr">
        <is>
          <t>lb</t>
        </is>
      </c>
      <c r="G22" s="8">
        <f>IFERROR(VLOOKUP(C22,'Costco Price Book'!$A$5:$F$57,6,FALSE),0)</f>
        <v/>
      </c>
      <c r="H22" s="8">
        <f>E22*G22</f>
        <v/>
      </c>
    </row>
    <row r="23">
      <c r="A23" s="6" t="inlineStr">
        <is>
          <t>R04</t>
        </is>
      </c>
      <c r="B23" s="6" t="inlineStr">
        <is>
          <t>Chicken enchilada rice bake</t>
        </is>
      </c>
      <c r="C23" s="6" t="inlineStr">
        <is>
          <t>RIC</t>
        </is>
      </c>
      <c r="D23" s="6" t="inlineStr">
        <is>
          <t>Long-grain white rice</t>
        </is>
      </c>
      <c r="E23" s="6" t="n">
        <v>1.5</v>
      </c>
      <c r="F23" s="6" t="inlineStr">
        <is>
          <t>lb</t>
        </is>
      </c>
      <c r="G23" s="8">
        <f>IFERROR(VLOOKUP(C23,'Costco Price Book'!$A$5:$F$57,6,FALSE),0)</f>
        <v/>
      </c>
      <c r="H23" s="8">
        <f>E23*G23</f>
        <v/>
      </c>
    </row>
    <row r="24">
      <c r="A24" s="6" t="inlineStr">
        <is>
          <t>R04</t>
        </is>
      </c>
      <c r="B24" s="6" t="inlineStr">
        <is>
          <t>Chicken enchilada rice bake</t>
        </is>
      </c>
      <c r="C24" s="6" t="inlineStr">
        <is>
          <t>BEA</t>
        </is>
      </c>
      <c r="D24" s="6" t="inlineStr">
        <is>
          <t>Black beans</t>
        </is>
      </c>
      <c r="E24" s="6" t="n">
        <v>2</v>
      </c>
      <c r="F24" s="6" t="inlineStr">
        <is>
          <t>can</t>
        </is>
      </c>
      <c r="G24" s="8">
        <f>IFERROR(VLOOKUP(C24,'Costco Price Book'!$A$5:$F$57,6,FALSE),0)</f>
        <v/>
      </c>
      <c r="H24" s="8">
        <f>E24*G24</f>
        <v/>
      </c>
    </row>
    <row r="25">
      <c r="A25" s="6" t="inlineStr">
        <is>
          <t>R04</t>
        </is>
      </c>
      <c r="B25" s="6" t="inlineStr">
        <is>
          <t>Chicken enchilada rice bake</t>
        </is>
      </c>
      <c r="C25" s="6" t="inlineStr">
        <is>
          <t>PEP</t>
        </is>
      </c>
      <c r="D25" s="6" t="inlineStr">
        <is>
          <t>Bell peppers</t>
        </is>
      </c>
      <c r="E25" s="6" t="n">
        <v>2</v>
      </c>
      <c r="F25" s="6" t="inlineStr">
        <is>
          <t>each</t>
        </is>
      </c>
      <c r="G25" s="8">
        <f>IFERROR(VLOOKUP(C25,'Costco Price Book'!$A$5:$F$57,6,FALSE),0)</f>
        <v/>
      </c>
      <c r="H25" s="8">
        <f>E25*G25</f>
        <v/>
      </c>
    </row>
    <row r="26">
      <c r="A26" s="6" t="inlineStr">
        <is>
          <t>R04</t>
        </is>
      </c>
      <c r="B26" s="6" t="inlineStr">
        <is>
          <t>Chicken enchilada rice bake</t>
        </is>
      </c>
      <c r="C26" s="6" t="inlineStr">
        <is>
          <t>TOM</t>
        </is>
      </c>
      <c r="D26" s="6" t="inlineStr">
        <is>
          <t>Diced tomatoes</t>
        </is>
      </c>
      <c r="E26" s="6" t="n">
        <v>1</v>
      </c>
      <c r="F26" s="6" t="inlineStr">
        <is>
          <t>can</t>
        </is>
      </c>
      <c r="G26" s="8">
        <f>IFERROR(VLOOKUP(C26,'Costco Price Book'!$A$5:$F$57,6,FALSE),0)</f>
        <v/>
      </c>
      <c r="H26" s="8">
        <f>E26*G26</f>
        <v/>
      </c>
    </row>
    <row r="27">
      <c r="A27" s="6" t="inlineStr">
        <is>
          <t>R04</t>
        </is>
      </c>
      <c r="B27" s="6" t="inlineStr">
        <is>
          <t>Chicken enchilada rice bake</t>
        </is>
      </c>
      <c r="C27" s="6" t="inlineStr">
        <is>
          <t>SAL</t>
        </is>
      </c>
      <c r="D27" s="6" t="inlineStr">
        <is>
          <t>Medium salsa</t>
        </is>
      </c>
      <c r="E27" s="6" t="n">
        <v>12</v>
      </c>
      <c r="F27" s="6" t="inlineStr">
        <is>
          <t>oz</t>
        </is>
      </c>
      <c r="G27" s="8">
        <f>IFERROR(VLOOKUP(C27,'Costco Price Book'!$A$5:$F$57,6,FALSE),0)</f>
        <v/>
      </c>
      <c r="H27" s="8">
        <f>E27*G27</f>
        <v/>
      </c>
    </row>
    <row r="28">
      <c r="A28" s="6" t="inlineStr">
        <is>
          <t>R04</t>
        </is>
      </c>
      <c r="B28" s="6" t="inlineStr">
        <is>
          <t>Chicken enchilada rice bake</t>
        </is>
      </c>
      <c r="C28" s="6" t="inlineStr">
        <is>
          <t>CHE</t>
        </is>
      </c>
      <c r="D28" s="6" t="inlineStr">
        <is>
          <t>Shredded Mexican blend cheese</t>
        </is>
      </c>
      <c r="E28" s="6" t="n">
        <v>0.75</v>
      </c>
      <c r="F28" s="6" t="inlineStr">
        <is>
          <t>lb</t>
        </is>
      </c>
      <c r="G28" s="8">
        <f>IFERROR(VLOOKUP(C28,'Costco Price Book'!$A$5:$F$57,6,FALSE),0)</f>
        <v/>
      </c>
      <c r="H28" s="8">
        <f>E28*G28</f>
        <v/>
      </c>
    </row>
    <row r="29">
      <c r="A29" s="6" t="inlineStr">
        <is>
          <t>R04</t>
        </is>
      </c>
      <c r="B29" s="6" t="inlineStr">
        <is>
          <t>Chicken enchilada rice bake</t>
        </is>
      </c>
      <c r="C29" s="6" t="inlineStr">
        <is>
          <t>OIL</t>
        </is>
      </c>
      <c r="D29" s="6" t="inlineStr">
        <is>
          <t>Pantry seasoning set: 2 tbsp oil, 1 tsp salt, 1/2 tsp pepper, 1 tsp garlic powder</t>
        </is>
      </c>
      <c r="E29" s="6" t="n">
        <v>1</v>
      </c>
      <c r="F29" s="6" t="inlineStr">
        <is>
          <t>set</t>
        </is>
      </c>
      <c r="G29" s="8">
        <f>IFERROR(VLOOKUP(C29,'Costco Price Book'!$A$5:$F$57,6,FALSE),0)</f>
        <v/>
      </c>
      <c r="H29" s="8">
        <f>E29*G29</f>
        <v/>
      </c>
    </row>
    <row r="30">
      <c r="A30" s="6" t="inlineStr">
        <is>
          <t>R05</t>
        </is>
      </c>
      <c r="B30" s="6" t="inlineStr">
        <is>
          <t>Teriyaki chicken rice bowls</t>
        </is>
      </c>
      <c r="C30" s="6" t="inlineStr">
        <is>
          <t>CHB</t>
        </is>
      </c>
      <c r="D30" s="6" t="inlineStr">
        <is>
          <t>Boneless skinless chicken breast</t>
        </is>
      </c>
      <c r="E30" s="6" t="n">
        <v>2.5</v>
      </c>
      <c r="F30" s="6" t="inlineStr">
        <is>
          <t>lb</t>
        </is>
      </c>
      <c r="G30" s="8">
        <f>IFERROR(VLOOKUP(C30,'Costco Price Book'!$A$5:$F$57,6,FALSE),0)</f>
        <v/>
      </c>
      <c r="H30" s="8">
        <f>E30*G30</f>
        <v/>
      </c>
    </row>
    <row r="31">
      <c r="A31" s="6" t="inlineStr">
        <is>
          <t>R05</t>
        </is>
      </c>
      <c r="B31" s="6" t="inlineStr">
        <is>
          <t>Teriyaki chicken rice bowls</t>
        </is>
      </c>
      <c r="C31" s="6" t="inlineStr">
        <is>
          <t>RIC</t>
        </is>
      </c>
      <c r="D31" s="6" t="inlineStr">
        <is>
          <t>Long-grain white rice</t>
        </is>
      </c>
      <c r="E31" s="6" t="n">
        <v>1.25</v>
      </c>
      <c r="F31" s="6" t="inlineStr">
        <is>
          <t>lb</t>
        </is>
      </c>
      <c r="G31" s="8">
        <f>IFERROR(VLOOKUP(C31,'Costco Price Book'!$A$5:$F$57,6,FALSE),0)</f>
        <v/>
      </c>
      <c r="H31" s="8">
        <f>E31*G31</f>
        <v/>
      </c>
    </row>
    <row r="32">
      <c r="A32" s="6" t="inlineStr">
        <is>
          <t>R05</t>
        </is>
      </c>
      <c r="B32" s="6" t="inlineStr">
        <is>
          <t>Teriyaki chicken rice bowls</t>
        </is>
      </c>
      <c r="C32" s="6" t="inlineStr">
        <is>
          <t>VEG</t>
        </is>
      </c>
      <c r="D32" s="6" t="inlineStr">
        <is>
          <t>Frozen Normandy vegetables</t>
        </is>
      </c>
      <c r="E32" s="6" t="n">
        <v>2</v>
      </c>
      <c r="F32" s="6" t="inlineStr">
        <is>
          <t>lb</t>
        </is>
      </c>
      <c r="G32" s="8">
        <f>IFERROR(VLOOKUP(C32,'Costco Price Book'!$A$5:$F$57,6,FALSE),0)</f>
        <v/>
      </c>
      <c r="H32" s="8">
        <f>E32*G32</f>
        <v/>
      </c>
    </row>
    <row r="33">
      <c r="A33" s="6" t="inlineStr">
        <is>
          <t>R05</t>
        </is>
      </c>
      <c r="B33" s="6" t="inlineStr">
        <is>
          <t>Teriyaki chicken rice bowls</t>
        </is>
      </c>
      <c r="C33" s="6" t="inlineStr">
        <is>
          <t>TER</t>
        </is>
      </c>
      <c r="D33" s="6" t="inlineStr">
        <is>
          <t>Teriyaki sauce</t>
        </is>
      </c>
      <c r="E33" s="6" t="n">
        <v>8</v>
      </c>
      <c r="F33" s="6" t="inlineStr">
        <is>
          <t>oz</t>
        </is>
      </c>
      <c r="G33" s="8">
        <f>IFERROR(VLOOKUP(C33,'Costco Price Book'!$A$5:$F$57,6,FALSE),0)</f>
        <v/>
      </c>
      <c r="H33" s="8">
        <f>E33*G33</f>
        <v/>
      </c>
    </row>
    <row r="34">
      <c r="A34" s="6" t="inlineStr">
        <is>
          <t>R05</t>
        </is>
      </c>
      <c r="B34" s="6" t="inlineStr">
        <is>
          <t>Teriyaki chicken rice bowls</t>
        </is>
      </c>
      <c r="C34" s="6" t="inlineStr">
        <is>
          <t>OIL</t>
        </is>
      </c>
      <c r="D34" s="6" t="inlineStr">
        <is>
          <t>Pantry seasoning set: 2 tbsp oil, 1 tsp salt, 1/2 tsp pepper, 1 tsp garlic powder</t>
        </is>
      </c>
      <c r="E34" s="6" t="n">
        <v>1</v>
      </c>
      <c r="F34" s="6" t="inlineStr">
        <is>
          <t>set</t>
        </is>
      </c>
      <c r="G34" s="8">
        <f>IFERROR(VLOOKUP(C34,'Costco Price Book'!$A$5:$F$57,6,FALSE),0)</f>
        <v/>
      </c>
      <c r="H34" s="8">
        <f>E34*G34</f>
        <v/>
      </c>
    </row>
    <row r="35">
      <c r="A35" s="6" t="inlineStr">
        <is>
          <t>R06</t>
        </is>
      </c>
      <c r="B35" s="6" t="inlineStr">
        <is>
          <t>Chicken quesadillas with beans</t>
        </is>
      </c>
      <c r="C35" s="6" t="inlineStr">
        <is>
          <t>CHB</t>
        </is>
      </c>
      <c r="D35" s="6" t="inlineStr">
        <is>
          <t>Boneless skinless chicken breast</t>
        </is>
      </c>
      <c r="E35" s="6" t="n">
        <v>2.5</v>
      </c>
      <c r="F35" s="6" t="inlineStr">
        <is>
          <t>lb</t>
        </is>
      </c>
      <c r="G35" s="8">
        <f>IFERROR(VLOOKUP(C35,'Costco Price Book'!$A$5:$F$57,6,FALSE),0)</f>
        <v/>
      </c>
      <c r="H35" s="8">
        <f>E35*G35</f>
        <v/>
      </c>
    </row>
    <row r="36">
      <c r="A36" s="6" t="inlineStr">
        <is>
          <t>R06</t>
        </is>
      </c>
      <c r="B36" s="6" t="inlineStr">
        <is>
          <t>Chicken quesadillas with beans</t>
        </is>
      </c>
      <c r="C36" s="6" t="inlineStr">
        <is>
          <t>TOR</t>
        </is>
      </c>
      <c r="D36" s="6" t="inlineStr">
        <is>
          <t>6-inch flour tortillas</t>
        </is>
      </c>
      <c r="E36" s="6" t="n">
        <v>12</v>
      </c>
      <c r="F36" s="6" t="inlineStr">
        <is>
          <t>each</t>
        </is>
      </c>
      <c r="G36" s="8">
        <f>IFERROR(VLOOKUP(C36,'Costco Price Book'!$A$5:$F$57,6,FALSE),0)</f>
        <v/>
      </c>
      <c r="H36" s="8">
        <f>E36*G36</f>
        <v/>
      </c>
    </row>
    <row r="37">
      <c r="A37" s="6" t="inlineStr">
        <is>
          <t>R06</t>
        </is>
      </c>
      <c r="B37" s="6" t="inlineStr">
        <is>
          <t>Chicken quesadillas with beans</t>
        </is>
      </c>
      <c r="C37" s="6" t="inlineStr">
        <is>
          <t>CHE</t>
        </is>
      </c>
      <c r="D37" s="6" t="inlineStr">
        <is>
          <t>Shredded Mexican blend cheese</t>
        </is>
      </c>
      <c r="E37" s="6" t="n">
        <v>0.75</v>
      </c>
      <c r="F37" s="6" t="inlineStr">
        <is>
          <t>lb</t>
        </is>
      </c>
      <c r="G37" s="8">
        <f>IFERROR(VLOOKUP(C37,'Costco Price Book'!$A$5:$F$57,6,FALSE),0)</f>
        <v/>
      </c>
      <c r="H37" s="8">
        <f>E37*G37</f>
        <v/>
      </c>
    </row>
    <row r="38">
      <c r="A38" s="6" t="inlineStr">
        <is>
          <t>R06</t>
        </is>
      </c>
      <c r="B38" s="6" t="inlineStr">
        <is>
          <t>Chicken quesadillas with beans</t>
        </is>
      </c>
      <c r="C38" s="6" t="inlineStr">
        <is>
          <t>BEA</t>
        </is>
      </c>
      <c r="D38" s="6" t="inlineStr">
        <is>
          <t>Black beans</t>
        </is>
      </c>
      <c r="E38" s="6" t="n">
        <v>2</v>
      </c>
      <c r="F38" s="6" t="inlineStr">
        <is>
          <t>can</t>
        </is>
      </c>
      <c r="G38" s="8">
        <f>IFERROR(VLOOKUP(C38,'Costco Price Book'!$A$5:$F$57,6,FALSE),0)</f>
        <v/>
      </c>
      <c r="H38" s="8">
        <f>E38*G38</f>
        <v/>
      </c>
    </row>
    <row r="39">
      <c r="A39" s="6" t="inlineStr">
        <is>
          <t>R06</t>
        </is>
      </c>
      <c r="B39" s="6" t="inlineStr">
        <is>
          <t>Chicken quesadillas with beans</t>
        </is>
      </c>
      <c r="C39" s="6" t="inlineStr">
        <is>
          <t>LET</t>
        </is>
      </c>
      <c r="D39" s="6" t="inlineStr">
        <is>
          <t>Romaine hearts</t>
        </is>
      </c>
      <c r="E39" s="6" t="n">
        <v>2</v>
      </c>
      <c r="F39" s="6" t="inlineStr">
        <is>
          <t>heart</t>
        </is>
      </c>
      <c r="G39" s="8">
        <f>IFERROR(VLOOKUP(C39,'Costco Price Book'!$A$5:$F$57,6,FALSE),0)</f>
        <v/>
      </c>
      <c r="H39" s="8">
        <f>E39*G39</f>
        <v/>
      </c>
    </row>
    <row r="40">
      <c r="A40" s="6" t="inlineStr">
        <is>
          <t>R06</t>
        </is>
      </c>
      <c r="B40" s="6" t="inlineStr">
        <is>
          <t>Chicken quesadillas with beans</t>
        </is>
      </c>
      <c r="C40" s="6" t="inlineStr">
        <is>
          <t>SAL</t>
        </is>
      </c>
      <c r="D40" s="6" t="inlineStr">
        <is>
          <t>Medium salsa</t>
        </is>
      </c>
      <c r="E40" s="6" t="n">
        <v>8</v>
      </c>
      <c r="F40" s="6" t="inlineStr">
        <is>
          <t>oz</t>
        </is>
      </c>
      <c r="G40" s="8">
        <f>IFERROR(VLOOKUP(C40,'Costco Price Book'!$A$5:$F$57,6,FALSE),0)</f>
        <v/>
      </c>
      <c r="H40" s="8">
        <f>E40*G40</f>
        <v/>
      </c>
    </row>
    <row r="41">
      <c r="A41" s="6" t="inlineStr">
        <is>
          <t>R06</t>
        </is>
      </c>
      <c r="B41" s="6" t="inlineStr">
        <is>
          <t>Chicken quesadillas with beans</t>
        </is>
      </c>
      <c r="C41" s="6" t="inlineStr">
        <is>
          <t>OIL</t>
        </is>
      </c>
      <c r="D41" s="6" t="inlineStr">
        <is>
          <t>Pantry seasoning set: 2 tbsp oil, 1 tsp salt, 1/2 tsp pepper, 1 tsp garlic powder</t>
        </is>
      </c>
      <c r="E41" s="6" t="n">
        <v>1</v>
      </c>
      <c r="F41" s="6" t="inlineStr">
        <is>
          <t>set</t>
        </is>
      </c>
      <c r="G41" s="8">
        <f>IFERROR(VLOOKUP(C41,'Costco Price Book'!$A$5:$F$57,6,FALSE),0)</f>
        <v/>
      </c>
      <c r="H41" s="8">
        <f>E41*G41</f>
        <v/>
      </c>
    </row>
    <row r="42">
      <c r="A42" s="6" t="inlineStr">
        <is>
          <t>R07</t>
        </is>
      </c>
      <c r="B42" s="6" t="inlineStr">
        <is>
          <t>Chicken Alfredo spaghetti with broccoli</t>
        </is>
      </c>
      <c r="C42" s="6" t="inlineStr">
        <is>
          <t>CHB</t>
        </is>
      </c>
      <c r="D42" s="6" t="inlineStr">
        <is>
          <t>Boneless skinless chicken breast</t>
        </is>
      </c>
      <c r="E42" s="6" t="n">
        <v>2.5</v>
      </c>
      <c r="F42" s="6" t="inlineStr">
        <is>
          <t>lb</t>
        </is>
      </c>
      <c r="G42" s="8">
        <f>IFERROR(VLOOKUP(C42,'Costco Price Book'!$A$5:$F$57,6,FALSE),0)</f>
        <v/>
      </c>
      <c r="H42" s="8">
        <f>E42*G42</f>
        <v/>
      </c>
    </row>
    <row r="43">
      <c r="A43" s="6" t="inlineStr">
        <is>
          <t>R07</t>
        </is>
      </c>
      <c r="B43" s="6" t="inlineStr">
        <is>
          <t>Chicken Alfredo spaghetti with broccoli</t>
        </is>
      </c>
      <c r="C43" s="6" t="inlineStr">
        <is>
          <t>PAS</t>
        </is>
      </c>
      <c r="D43" s="6" t="inlineStr">
        <is>
          <t>Spaghetti / pasta</t>
        </is>
      </c>
      <c r="E43" s="6" t="n">
        <v>1.25</v>
      </c>
      <c r="F43" s="6" t="inlineStr">
        <is>
          <t>lb</t>
        </is>
      </c>
      <c r="G43" s="8">
        <f>IFERROR(VLOOKUP(C43,'Costco Price Book'!$A$5:$F$57,6,FALSE),0)</f>
        <v/>
      </c>
      <c r="H43" s="8">
        <f>E43*G43</f>
        <v/>
      </c>
    </row>
    <row r="44">
      <c r="A44" s="6" t="inlineStr">
        <is>
          <t>R07</t>
        </is>
      </c>
      <c r="B44" s="6" t="inlineStr">
        <is>
          <t>Chicken Alfredo spaghetti with broccoli</t>
        </is>
      </c>
      <c r="C44" s="6" t="inlineStr">
        <is>
          <t>BRO</t>
        </is>
      </c>
      <c r="D44" s="6" t="inlineStr">
        <is>
          <t>Frozen broccoli florets</t>
        </is>
      </c>
      <c r="E44" s="6" t="n">
        <v>1.5</v>
      </c>
      <c r="F44" s="6" t="inlineStr">
        <is>
          <t>lb</t>
        </is>
      </c>
      <c r="G44" s="8">
        <f>IFERROR(VLOOKUP(C44,'Costco Price Book'!$A$5:$F$57,6,FALSE),0)</f>
        <v/>
      </c>
      <c r="H44" s="8">
        <f>E44*G44</f>
        <v/>
      </c>
    </row>
    <row r="45">
      <c r="A45" s="6" t="inlineStr">
        <is>
          <t>R07</t>
        </is>
      </c>
      <c r="B45" s="6" t="inlineStr">
        <is>
          <t>Chicken Alfredo spaghetti with broccoli</t>
        </is>
      </c>
      <c r="C45" s="6" t="inlineStr">
        <is>
          <t>SOU</t>
        </is>
      </c>
      <c r="D45" s="6" t="inlineStr">
        <is>
          <t>Sour cream</t>
        </is>
      </c>
      <c r="E45" s="6" t="n">
        <v>0.5</v>
      </c>
      <c r="F45" s="6" t="inlineStr">
        <is>
          <t>lb</t>
        </is>
      </c>
      <c r="G45" s="8">
        <f>IFERROR(VLOOKUP(C45,'Costco Price Book'!$A$5:$F$57,6,FALSE),0)</f>
        <v/>
      </c>
      <c r="H45" s="8">
        <f>E45*G45</f>
        <v/>
      </c>
    </row>
    <row r="46">
      <c r="A46" s="6" t="inlineStr">
        <is>
          <t>R07</t>
        </is>
      </c>
      <c r="B46" s="6" t="inlineStr">
        <is>
          <t>Chicken Alfredo spaghetti with broccoli</t>
        </is>
      </c>
      <c r="C46" s="6" t="inlineStr">
        <is>
          <t>MOZ</t>
        </is>
      </c>
      <c r="D46" s="6" t="inlineStr">
        <is>
          <t>Shredded mozzarella</t>
        </is>
      </c>
      <c r="E46" s="6" t="n">
        <v>0.5</v>
      </c>
      <c r="F46" s="6" t="inlineStr">
        <is>
          <t>lb</t>
        </is>
      </c>
      <c r="G46" s="8">
        <f>IFERROR(VLOOKUP(C46,'Costco Price Book'!$A$5:$F$57,6,FALSE),0)</f>
        <v/>
      </c>
      <c r="H46" s="8">
        <f>E46*G46</f>
        <v/>
      </c>
    </row>
    <row r="47">
      <c r="A47" s="6" t="inlineStr">
        <is>
          <t>R07</t>
        </is>
      </c>
      <c r="B47" s="6" t="inlineStr">
        <is>
          <t>Chicken Alfredo spaghetti with broccoli</t>
        </is>
      </c>
      <c r="C47" s="6" t="inlineStr">
        <is>
          <t>OIL</t>
        </is>
      </c>
      <c r="D47" s="6" t="inlineStr">
        <is>
          <t>Pantry seasoning set: 2 tbsp oil, 1 tsp salt, 1/2 tsp pepper, 1 tsp garlic powder</t>
        </is>
      </c>
      <c r="E47" s="6" t="n">
        <v>1</v>
      </c>
      <c r="F47" s="6" t="inlineStr">
        <is>
          <t>set</t>
        </is>
      </c>
      <c r="G47" s="8">
        <f>IFERROR(VLOOKUP(C47,'Costco Price Book'!$A$5:$F$57,6,FALSE),0)</f>
        <v/>
      </c>
      <c r="H47" s="8">
        <f>E47*G47</f>
        <v/>
      </c>
    </row>
    <row r="48">
      <c r="A48" s="6" t="inlineStr">
        <is>
          <t>R08</t>
        </is>
      </c>
      <c r="B48" s="6" t="inlineStr">
        <is>
          <t>Southwest chicken burrito bowls</t>
        </is>
      </c>
      <c r="C48" s="6" t="inlineStr">
        <is>
          <t>CHB</t>
        </is>
      </c>
      <c r="D48" s="6" t="inlineStr">
        <is>
          <t>Boneless skinless chicken breast</t>
        </is>
      </c>
      <c r="E48" s="6" t="n">
        <v>2.5</v>
      </c>
      <c r="F48" s="6" t="inlineStr">
        <is>
          <t>lb</t>
        </is>
      </c>
      <c r="G48" s="8">
        <f>IFERROR(VLOOKUP(C48,'Costco Price Book'!$A$5:$F$57,6,FALSE),0)</f>
        <v/>
      </c>
      <c r="H48" s="8">
        <f>E48*G48</f>
        <v/>
      </c>
    </row>
    <row r="49">
      <c r="A49" s="6" t="inlineStr">
        <is>
          <t>R08</t>
        </is>
      </c>
      <c r="B49" s="6" t="inlineStr">
        <is>
          <t>Southwest chicken burrito bowls</t>
        </is>
      </c>
      <c r="C49" s="6" t="inlineStr">
        <is>
          <t>RIC</t>
        </is>
      </c>
      <c r="D49" s="6" t="inlineStr">
        <is>
          <t>Long-grain white rice</t>
        </is>
      </c>
      <c r="E49" s="6" t="n">
        <v>1.25</v>
      </c>
      <c r="F49" s="6" t="inlineStr">
        <is>
          <t>lb</t>
        </is>
      </c>
      <c r="G49" s="8">
        <f>IFERROR(VLOOKUP(C49,'Costco Price Book'!$A$5:$F$57,6,FALSE),0)</f>
        <v/>
      </c>
      <c r="H49" s="8">
        <f>E49*G49</f>
        <v/>
      </c>
    </row>
    <row r="50">
      <c r="A50" s="6" t="inlineStr">
        <is>
          <t>R08</t>
        </is>
      </c>
      <c r="B50" s="6" t="inlineStr">
        <is>
          <t>Southwest chicken burrito bowls</t>
        </is>
      </c>
      <c r="C50" s="6" t="inlineStr">
        <is>
          <t>BEA</t>
        </is>
      </c>
      <c r="D50" s="6" t="inlineStr">
        <is>
          <t>Black beans</t>
        </is>
      </c>
      <c r="E50" s="6" t="n">
        <v>2</v>
      </c>
      <c r="F50" s="6" t="inlineStr">
        <is>
          <t>can</t>
        </is>
      </c>
      <c r="G50" s="8">
        <f>IFERROR(VLOOKUP(C50,'Costco Price Book'!$A$5:$F$57,6,FALSE),0)</f>
        <v/>
      </c>
      <c r="H50" s="8">
        <f>E50*G50</f>
        <v/>
      </c>
    </row>
    <row r="51">
      <c r="A51" s="6" t="inlineStr">
        <is>
          <t>R08</t>
        </is>
      </c>
      <c r="B51" s="6" t="inlineStr">
        <is>
          <t>Southwest chicken burrito bowls</t>
        </is>
      </c>
      <c r="C51" s="6" t="inlineStr">
        <is>
          <t>COR</t>
        </is>
      </c>
      <c r="D51" s="6" t="inlineStr">
        <is>
          <t>Whole-kernel corn</t>
        </is>
      </c>
      <c r="E51" s="6" t="n">
        <v>1</v>
      </c>
      <c r="F51" s="6" t="inlineStr">
        <is>
          <t>can</t>
        </is>
      </c>
      <c r="G51" s="8">
        <f>IFERROR(VLOOKUP(C51,'Costco Price Book'!$A$5:$F$57,6,FALSE),0)</f>
        <v/>
      </c>
      <c r="H51" s="8">
        <f>E51*G51</f>
        <v/>
      </c>
    </row>
    <row r="52">
      <c r="A52" s="6" t="inlineStr">
        <is>
          <t>R08</t>
        </is>
      </c>
      <c r="B52" s="6" t="inlineStr">
        <is>
          <t>Southwest chicken burrito bowls</t>
        </is>
      </c>
      <c r="C52" s="6" t="inlineStr">
        <is>
          <t>LET</t>
        </is>
      </c>
      <c r="D52" s="6" t="inlineStr">
        <is>
          <t>Romaine hearts</t>
        </is>
      </c>
      <c r="E52" s="6" t="n">
        <v>2</v>
      </c>
      <c r="F52" s="6" t="inlineStr">
        <is>
          <t>heart</t>
        </is>
      </c>
      <c r="G52" s="8">
        <f>IFERROR(VLOOKUP(C52,'Costco Price Book'!$A$5:$F$57,6,FALSE),0)</f>
        <v/>
      </c>
      <c r="H52" s="8">
        <f>E52*G52</f>
        <v/>
      </c>
    </row>
    <row r="53">
      <c r="A53" s="6" t="inlineStr">
        <is>
          <t>R08</t>
        </is>
      </c>
      <c r="B53" s="6" t="inlineStr">
        <is>
          <t>Southwest chicken burrito bowls</t>
        </is>
      </c>
      <c r="C53" s="6" t="inlineStr">
        <is>
          <t>SAL</t>
        </is>
      </c>
      <c r="D53" s="6" t="inlineStr">
        <is>
          <t>Medium salsa</t>
        </is>
      </c>
      <c r="E53" s="6" t="n">
        <v>8</v>
      </c>
      <c r="F53" s="6" t="inlineStr">
        <is>
          <t>oz</t>
        </is>
      </c>
      <c r="G53" s="8">
        <f>IFERROR(VLOOKUP(C53,'Costco Price Book'!$A$5:$F$57,6,FALSE),0)</f>
        <v/>
      </c>
      <c r="H53" s="8">
        <f>E53*G53</f>
        <v/>
      </c>
    </row>
    <row r="54">
      <c r="A54" s="6" t="inlineStr">
        <is>
          <t>R08</t>
        </is>
      </c>
      <c r="B54" s="6" t="inlineStr">
        <is>
          <t>Southwest chicken burrito bowls</t>
        </is>
      </c>
      <c r="C54" s="6" t="inlineStr">
        <is>
          <t>CHE</t>
        </is>
      </c>
      <c r="D54" s="6" t="inlineStr">
        <is>
          <t>Shredded Mexican blend cheese</t>
        </is>
      </c>
      <c r="E54" s="6" t="n">
        <v>0.5</v>
      </c>
      <c r="F54" s="6" t="inlineStr">
        <is>
          <t>lb</t>
        </is>
      </c>
      <c r="G54" s="8">
        <f>IFERROR(VLOOKUP(C54,'Costco Price Book'!$A$5:$F$57,6,FALSE),0)</f>
        <v/>
      </c>
      <c r="H54" s="8">
        <f>E54*G54</f>
        <v/>
      </c>
    </row>
    <row r="55">
      <c r="A55" s="6" t="inlineStr">
        <is>
          <t>R08</t>
        </is>
      </c>
      <c r="B55" s="6" t="inlineStr">
        <is>
          <t>Southwest chicken burrito bowls</t>
        </is>
      </c>
      <c r="C55" s="6" t="inlineStr">
        <is>
          <t>OIL</t>
        </is>
      </c>
      <c r="D55" s="6" t="inlineStr">
        <is>
          <t>Pantry seasoning set: 2 tbsp oil, 1 tsp salt, 1/2 tsp pepper, 1 tsp garlic powder</t>
        </is>
      </c>
      <c r="E55" s="6" t="n">
        <v>1</v>
      </c>
      <c r="F55" s="6" t="inlineStr">
        <is>
          <t>set</t>
        </is>
      </c>
      <c r="G55" s="8">
        <f>IFERROR(VLOOKUP(C55,'Costco Price Book'!$A$5:$F$57,6,FALSE),0)</f>
        <v/>
      </c>
      <c r="H55" s="8">
        <f>E55*G55</f>
        <v/>
      </c>
    </row>
    <row r="56">
      <c r="A56" s="6" t="inlineStr">
        <is>
          <t>R09</t>
        </is>
      </c>
      <c r="B56" s="6" t="inlineStr">
        <is>
          <t>Sheet-pan chicken, peppers and rice</t>
        </is>
      </c>
      <c r="C56" s="6" t="inlineStr">
        <is>
          <t>CHT</t>
        </is>
      </c>
      <c r="D56" s="6" t="inlineStr">
        <is>
          <t>Boneless skinless chicken thighs</t>
        </is>
      </c>
      <c r="E56" s="6" t="n">
        <v>2.5</v>
      </c>
      <c r="F56" s="6" t="inlineStr">
        <is>
          <t>lb</t>
        </is>
      </c>
      <c r="G56" s="8">
        <f>IFERROR(VLOOKUP(C56,'Costco Price Book'!$A$5:$F$57,6,FALSE),0)</f>
        <v/>
      </c>
      <c r="H56" s="8">
        <f>E56*G56</f>
        <v/>
      </c>
    </row>
    <row r="57">
      <c r="A57" s="6" t="inlineStr">
        <is>
          <t>R09</t>
        </is>
      </c>
      <c r="B57" s="6" t="inlineStr">
        <is>
          <t>Sheet-pan chicken, peppers and rice</t>
        </is>
      </c>
      <c r="C57" s="6" t="inlineStr">
        <is>
          <t>RIC</t>
        </is>
      </c>
      <c r="D57" s="6" t="inlineStr">
        <is>
          <t>Long-grain white rice</t>
        </is>
      </c>
      <c r="E57" s="6" t="n">
        <v>1.25</v>
      </c>
      <c r="F57" s="6" t="inlineStr">
        <is>
          <t>lb</t>
        </is>
      </c>
      <c r="G57" s="8">
        <f>IFERROR(VLOOKUP(C57,'Costco Price Book'!$A$5:$F$57,6,FALSE),0)</f>
        <v/>
      </c>
      <c r="H57" s="8">
        <f>E57*G57</f>
        <v/>
      </c>
    </row>
    <row r="58">
      <c r="A58" s="6" t="inlineStr">
        <is>
          <t>R09</t>
        </is>
      </c>
      <c r="B58" s="6" t="inlineStr">
        <is>
          <t>Sheet-pan chicken, peppers and rice</t>
        </is>
      </c>
      <c r="C58" s="6" t="inlineStr">
        <is>
          <t>PEP</t>
        </is>
      </c>
      <c r="D58" s="6" t="inlineStr">
        <is>
          <t>Bell peppers</t>
        </is>
      </c>
      <c r="E58" s="6" t="n">
        <v>3</v>
      </c>
      <c r="F58" s="6" t="inlineStr">
        <is>
          <t>each</t>
        </is>
      </c>
      <c r="G58" s="8">
        <f>IFERROR(VLOOKUP(C58,'Costco Price Book'!$A$5:$F$57,6,FALSE),0)</f>
        <v/>
      </c>
      <c r="H58" s="8">
        <f>E58*G58</f>
        <v/>
      </c>
    </row>
    <row r="59">
      <c r="A59" s="6" t="inlineStr">
        <is>
          <t>R09</t>
        </is>
      </c>
      <c r="B59" s="6" t="inlineStr">
        <is>
          <t>Sheet-pan chicken, peppers and rice</t>
        </is>
      </c>
      <c r="C59" s="6" t="inlineStr">
        <is>
          <t>VEG</t>
        </is>
      </c>
      <c r="D59" s="6" t="inlineStr">
        <is>
          <t>Frozen Normandy vegetables</t>
        </is>
      </c>
      <c r="E59" s="6" t="n">
        <v>1.5</v>
      </c>
      <c r="F59" s="6" t="inlineStr">
        <is>
          <t>lb</t>
        </is>
      </c>
      <c r="G59" s="8">
        <f>IFERROR(VLOOKUP(C59,'Costco Price Book'!$A$5:$F$57,6,FALSE),0)</f>
        <v/>
      </c>
      <c r="H59" s="8">
        <f>E59*G59</f>
        <v/>
      </c>
    </row>
    <row r="60">
      <c r="A60" s="6" t="inlineStr">
        <is>
          <t>R09</t>
        </is>
      </c>
      <c r="B60" s="6" t="inlineStr">
        <is>
          <t>Sheet-pan chicken, peppers and rice</t>
        </is>
      </c>
      <c r="C60" s="6" t="inlineStr">
        <is>
          <t>OIL</t>
        </is>
      </c>
      <c r="D60" s="6" t="inlineStr">
        <is>
          <t>Pantry seasoning set: 2 tbsp oil, 1 tsp salt, 1/2 tsp pepper, 1 tsp garlic powder</t>
        </is>
      </c>
      <c r="E60" s="6" t="n">
        <v>1</v>
      </c>
      <c r="F60" s="6" t="inlineStr">
        <is>
          <t>set</t>
        </is>
      </c>
      <c r="G60" s="8">
        <f>IFERROR(VLOOKUP(C60,'Costco Price Book'!$A$5:$F$57,6,FALSE),0)</f>
        <v/>
      </c>
      <c r="H60" s="8">
        <f>E60*G60</f>
        <v/>
      </c>
    </row>
    <row r="61">
      <c r="A61" s="6" t="inlineStr">
        <is>
          <t>R10</t>
        </is>
      </c>
      <c r="B61" s="6" t="inlineStr">
        <is>
          <t>Chicken taco nacho platters</t>
        </is>
      </c>
      <c r="C61" s="6" t="inlineStr">
        <is>
          <t>CHT</t>
        </is>
      </c>
      <c r="D61" s="6" t="inlineStr">
        <is>
          <t>Boneless skinless chicken thighs</t>
        </is>
      </c>
      <c r="E61" s="6" t="n">
        <v>2.5</v>
      </c>
      <c r="F61" s="6" t="inlineStr">
        <is>
          <t>lb</t>
        </is>
      </c>
      <c r="G61" s="8">
        <f>IFERROR(VLOOKUP(C61,'Costco Price Book'!$A$5:$F$57,6,FALSE),0)</f>
        <v/>
      </c>
      <c r="H61" s="8">
        <f>E61*G61</f>
        <v/>
      </c>
    </row>
    <row r="62">
      <c r="A62" s="6" t="inlineStr">
        <is>
          <t>R10</t>
        </is>
      </c>
      <c r="B62" s="6" t="inlineStr">
        <is>
          <t>Chicken taco nacho platters</t>
        </is>
      </c>
      <c r="C62" s="6" t="inlineStr">
        <is>
          <t>CHI</t>
        </is>
      </c>
      <c r="D62" s="6" t="inlineStr">
        <is>
          <t>Tortilla chips</t>
        </is>
      </c>
      <c r="E62" s="6" t="n">
        <v>15</v>
      </c>
      <c r="F62" s="6" t="inlineStr">
        <is>
          <t>oz</t>
        </is>
      </c>
      <c r="G62" s="8">
        <f>IFERROR(VLOOKUP(C62,'Costco Price Book'!$A$5:$F$57,6,FALSE),0)</f>
        <v/>
      </c>
      <c r="H62" s="8">
        <f>E62*G62</f>
        <v/>
      </c>
    </row>
    <row r="63">
      <c r="A63" s="6" t="inlineStr">
        <is>
          <t>R10</t>
        </is>
      </c>
      <c r="B63" s="6" t="inlineStr">
        <is>
          <t>Chicken taco nacho platters</t>
        </is>
      </c>
      <c r="C63" s="6" t="inlineStr">
        <is>
          <t>BEA</t>
        </is>
      </c>
      <c r="D63" s="6" t="inlineStr">
        <is>
          <t>Black beans</t>
        </is>
      </c>
      <c r="E63" s="6" t="n">
        <v>2</v>
      </c>
      <c r="F63" s="6" t="inlineStr">
        <is>
          <t>can</t>
        </is>
      </c>
      <c r="G63" s="8">
        <f>IFERROR(VLOOKUP(C63,'Costco Price Book'!$A$5:$F$57,6,FALSE),0)</f>
        <v/>
      </c>
      <c r="H63" s="8">
        <f>E63*G63</f>
        <v/>
      </c>
    </row>
    <row r="64">
      <c r="A64" s="6" t="inlineStr">
        <is>
          <t>R10</t>
        </is>
      </c>
      <c r="B64" s="6" t="inlineStr">
        <is>
          <t>Chicken taco nacho platters</t>
        </is>
      </c>
      <c r="C64" s="6" t="inlineStr">
        <is>
          <t>COR</t>
        </is>
      </c>
      <c r="D64" s="6" t="inlineStr">
        <is>
          <t>Whole-kernel corn</t>
        </is>
      </c>
      <c r="E64" s="6" t="n">
        <v>1</v>
      </c>
      <c r="F64" s="6" t="inlineStr">
        <is>
          <t>can</t>
        </is>
      </c>
      <c r="G64" s="8">
        <f>IFERROR(VLOOKUP(C64,'Costco Price Book'!$A$5:$F$57,6,FALSE),0)</f>
        <v/>
      </c>
      <c r="H64" s="8">
        <f>E64*G64</f>
        <v/>
      </c>
    </row>
    <row r="65">
      <c r="A65" s="6" t="inlineStr">
        <is>
          <t>R10</t>
        </is>
      </c>
      <c r="B65" s="6" t="inlineStr">
        <is>
          <t>Chicken taco nacho platters</t>
        </is>
      </c>
      <c r="C65" s="6" t="inlineStr">
        <is>
          <t>CHE</t>
        </is>
      </c>
      <c r="D65" s="6" t="inlineStr">
        <is>
          <t>Shredded Mexican blend cheese</t>
        </is>
      </c>
      <c r="E65" s="6" t="n">
        <v>0.75</v>
      </c>
      <c r="F65" s="6" t="inlineStr">
        <is>
          <t>lb</t>
        </is>
      </c>
      <c r="G65" s="8">
        <f>IFERROR(VLOOKUP(C65,'Costco Price Book'!$A$5:$F$57,6,FALSE),0)</f>
        <v/>
      </c>
      <c r="H65" s="8">
        <f>E65*G65</f>
        <v/>
      </c>
    </row>
    <row r="66">
      <c r="A66" s="6" t="inlineStr">
        <is>
          <t>R10</t>
        </is>
      </c>
      <c r="B66" s="6" t="inlineStr">
        <is>
          <t>Chicken taco nacho platters</t>
        </is>
      </c>
      <c r="C66" s="6" t="inlineStr">
        <is>
          <t>SLAW</t>
        </is>
      </c>
      <c r="D66" s="6" t="inlineStr">
        <is>
          <t>Prepared coleslaw</t>
        </is>
      </c>
      <c r="E66" s="6" t="n">
        <v>1</v>
      </c>
      <c r="F66" s="6" t="inlineStr">
        <is>
          <t>lb</t>
        </is>
      </c>
      <c r="G66" s="8">
        <f>IFERROR(VLOOKUP(C66,'Costco Price Book'!$A$5:$F$57,6,FALSE),0)</f>
        <v/>
      </c>
      <c r="H66" s="8">
        <f>E66*G66</f>
        <v/>
      </c>
    </row>
    <row r="67">
      <c r="A67" s="6" t="inlineStr">
        <is>
          <t>R10</t>
        </is>
      </c>
      <c r="B67" s="6" t="inlineStr">
        <is>
          <t>Chicken taco nacho platters</t>
        </is>
      </c>
      <c r="C67" s="6" t="inlineStr">
        <is>
          <t>SAL</t>
        </is>
      </c>
      <c r="D67" s="6" t="inlineStr">
        <is>
          <t>Medium salsa</t>
        </is>
      </c>
      <c r="E67" s="6" t="n">
        <v>8</v>
      </c>
      <c r="F67" s="6" t="inlineStr">
        <is>
          <t>oz</t>
        </is>
      </c>
      <c r="G67" s="8">
        <f>IFERROR(VLOOKUP(C67,'Costco Price Book'!$A$5:$F$57,6,FALSE),0)</f>
        <v/>
      </c>
      <c r="H67" s="8">
        <f>E67*G67</f>
        <v/>
      </c>
    </row>
    <row r="68">
      <c r="A68" s="6" t="inlineStr">
        <is>
          <t>R10</t>
        </is>
      </c>
      <c r="B68" s="6" t="inlineStr">
        <is>
          <t>Chicken taco nacho platters</t>
        </is>
      </c>
      <c r="C68" s="6" t="inlineStr">
        <is>
          <t>OIL</t>
        </is>
      </c>
      <c r="D68" s="6" t="inlineStr">
        <is>
          <t>Pantry seasoning set: 2 tbsp oil, 1 tsp salt, 1/2 tsp pepper, 1 tsp garlic powder</t>
        </is>
      </c>
      <c r="E68" s="6" t="n">
        <v>1</v>
      </c>
      <c r="F68" s="6" t="inlineStr">
        <is>
          <t>set</t>
        </is>
      </c>
      <c r="G68" s="8">
        <f>IFERROR(VLOOKUP(C68,'Costco Price Book'!$A$5:$F$57,6,FALSE),0)</f>
        <v/>
      </c>
      <c r="H68" s="8">
        <f>E68*G68</f>
        <v/>
      </c>
    </row>
    <row r="69">
      <c r="A69" s="6" t="inlineStr">
        <is>
          <t>R11</t>
        </is>
      </c>
      <c r="B69" s="6" t="inlineStr">
        <is>
          <t>Italian chicken spaghetti with kale salad</t>
        </is>
      </c>
      <c r="C69" s="6" t="inlineStr">
        <is>
          <t>CHB</t>
        </is>
      </c>
      <c r="D69" s="6" t="inlineStr">
        <is>
          <t>Boneless skinless chicken breast</t>
        </is>
      </c>
      <c r="E69" s="6" t="n">
        <v>2.5</v>
      </c>
      <c r="F69" s="6" t="inlineStr">
        <is>
          <t>lb</t>
        </is>
      </c>
      <c r="G69" s="8">
        <f>IFERROR(VLOOKUP(C69,'Costco Price Book'!$A$5:$F$57,6,FALSE),0)</f>
        <v/>
      </c>
      <c r="H69" s="8">
        <f>E69*G69</f>
        <v/>
      </c>
    </row>
    <row r="70">
      <c r="A70" s="6" t="inlineStr">
        <is>
          <t>R11</t>
        </is>
      </c>
      <c r="B70" s="6" t="inlineStr">
        <is>
          <t>Italian chicken spaghetti with kale salad</t>
        </is>
      </c>
      <c r="C70" s="6" t="inlineStr">
        <is>
          <t>PAS</t>
        </is>
      </c>
      <c r="D70" s="6" t="inlineStr">
        <is>
          <t>Spaghetti / pasta</t>
        </is>
      </c>
      <c r="E70" s="6" t="n">
        <v>1.25</v>
      </c>
      <c r="F70" s="6" t="inlineStr">
        <is>
          <t>lb</t>
        </is>
      </c>
      <c r="G70" s="8">
        <f>IFERROR(VLOOKUP(C70,'Costco Price Book'!$A$5:$F$57,6,FALSE),0)</f>
        <v/>
      </c>
      <c r="H70" s="8">
        <f>E70*G70</f>
        <v/>
      </c>
    </row>
    <row r="71">
      <c r="A71" s="6" t="inlineStr">
        <is>
          <t>R11</t>
        </is>
      </c>
      <c r="B71" s="6" t="inlineStr">
        <is>
          <t>Italian chicken spaghetti with kale salad</t>
        </is>
      </c>
      <c r="C71" s="6" t="inlineStr">
        <is>
          <t>MAR</t>
        </is>
      </c>
      <c r="D71" s="6" t="inlineStr">
        <is>
          <t>Marinara sauce</t>
        </is>
      </c>
      <c r="E71" s="6" t="n">
        <v>1</v>
      </c>
      <c r="F71" s="6" t="inlineStr">
        <is>
          <t>jar</t>
        </is>
      </c>
      <c r="G71" s="8">
        <f>IFERROR(VLOOKUP(C71,'Costco Price Book'!$A$5:$F$57,6,FALSE),0)</f>
        <v/>
      </c>
      <c r="H71" s="8">
        <f>E71*G71</f>
        <v/>
      </c>
    </row>
    <row r="72">
      <c r="A72" s="6" t="inlineStr">
        <is>
          <t>R11</t>
        </is>
      </c>
      <c r="B72" s="6" t="inlineStr">
        <is>
          <t>Italian chicken spaghetti with kale salad</t>
        </is>
      </c>
      <c r="C72" s="6" t="inlineStr">
        <is>
          <t>KAL</t>
        </is>
      </c>
      <c r="D72" s="6" t="inlineStr">
        <is>
          <t>Kale salad kit</t>
        </is>
      </c>
      <c r="E72" s="6" t="n">
        <v>1</v>
      </c>
      <c r="F72" s="6" t="inlineStr">
        <is>
          <t>lb</t>
        </is>
      </c>
      <c r="G72" s="8">
        <f>IFERROR(VLOOKUP(C72,'Costco Price Book'!$A$5:$F$57,6,FALSE),0)</f>
        <v/>
      </c>
      <c r="H72" s="8">
        <f>E72*G72</f>
        <v/>
      </c>
    </row>
    <row r="73">
      <c r="A73" s="6" t="inlineStr">
        <is>
          <t>R11</t>
        </is>
      </c>
      <c r="B73" s="6" t="inlineStr">
        <is>
          <t>Italian chicken spaghetti with kale salad</t>
        </is>
      </c>
      <c r="C73" s="6" t="inlineStr">
        <is>
          <t>MOZ</t>
        </is>
      </c>
      <c r="D73" s="6" t="inlineStr">
        <is>
          <t>Shredded mozzarella</t>
        </is>
      </c>
      <c r="E73" s="6" t="n">
        <v>0.5</v>
      </c>
      <c r="F73" s="6" t="inlineStr">
        <is>
          <t>lb</t>
        </is>
      </c>
      <c r="G73" s="8">
        <f>IFERROR(VLOOKUP(C73,'Costco Price Book'!$A$5:$F$57,6,FALSE),0)</f>
        <v/>
      </c>
      <c r="H73" s="8">
        <f>E73*G73</f>
        <v/>
      </c>
    </row>
    <row r="74">
      <c r="A74" s="6" t="inlineStr">
        <is>
          <t>R11</t>
        </is>
      </c>
      <c r="B74" s="6" t="inlineStr">
        <is>
          <t>Italian chicken spaghetti with kale salad</t>
        </is>
      </c>
      <c r="C74" s="6" t="inlineStr">
        <is>
          <t>OIL</t>
        </is>
      </c>
      <c r="D74" s="6" t="inlineStr">
        <is>
          <t>Pantry seasoning set: 2 tbsp oil, 1 tsp salt, 1/2 tsp pepper, 1 tsp garlic powder</t>
        </is>
      </c>
      <c r="E74" s="6" t="n">
        <v>1</v>
      </c>
      <c r="F74" s="6" t="inlineStr">
        <is>
          <t>set</t>
        </is>
      </c>
      <c r="G74" s="8">
        <f>IFERROR(VLOOKUP(C74,'Costco Price Book'!$A$5:$F$57,6,FALSE),0)</f>
        <v/>
      </c>
      <c r="H74" s="8">
        <f>E74*G74</f>
        <v/>
      </c>
    </row>
    <row r="75">
      <c r="A75" s="6" t="inlineStr">
        <is>
          <t>R12</t>
        </is>
      </c>
      <c r="B75" s="6" t="inlineStr">
        <is>
          <t>Southwest loaded chicken potatoes</t>
        </is>
      </c>
      <c r="C75" s="6" t="inlineStr">
        <is>
          <t>CHB</t>
        </is>
      </c>
      <c r="D75" s="6" t="inlineStr">
        <is>
          <t>Boneless skinless chicken breast</t>
        </is>
      </c>
      <c r="E75" s="6" t="n">
        <v>2.5</v>
      </c>
      <c r="F75" s="6" t="inlineStr">
        <is>
          <t>lb</t>
        </is>
      </c>
      <c r="G75" s="8">
        <f>IFERROR(VLOOKUP(C75,'Costco Price Book'!$A$5:$F$57,6,FALSE),0)</f>
        <v/>
      </c>
      <c r="H75" s="8">
        <f>E75*G75</f>
        <v/>
      </c>
    </row>
    <row r="76">
      <c r="A76" s="6" t="inlineStr">
        <is>
          <t>R12</t>
        </is>
      </c>
      <c r="B76" s="6" t="inlineStr">
        <is>
          <t>Southwest loaded chicken potatoes</t>
        </is>
      </c>
      <c r="C76" s="6" t="inlineStr">
        <is>
          <t>POT</t>
        </is>
      </c>
      <c r="D76" s="6" t="inlineStr">
        <is>
          <t>Russet potatoes</t>
        </is>
      </c>
      <c r="E76" s="6" t="n">
        <v>3.5</v>
      </c>
      <c r="F76" s="6" t="inlineStr">
        <is>
          <t>lb</t>
        </is>
      </c>
      <c r="G76" s="8">
        <f>IFERROR(VLOOKUP(C76,'Costco Price Book'!$A$5:$F$57,6,FALSE),0)</f>
        <v/>
      </c>
      <c r="H76" s="8">
        <f>E76*G76</f>
        <v/>
      </c>
    </row>
    <row r="77">
      <c r="A77" s="6" t="inlineStr">
        <is>
          <t>R12</t>
        </is>
      </c>
      <c r="B77" s="6" t="inlineStr">
        <is>
          <t>Southwest loaded chicken potatoes</t>
        </is>
      </c>
      <c r="C77" s="6" t="inlineStr">
        <is>
          <t>BEA</t>
        </is>
      </c>
      <c r="D77" s="6" t="inlineStr">
        <is>
          <t>Black beans</t>
        </is>
      </c>
      <c r="E77" s="6" t="n">
        <v>2</v>
      </c>
      <c r="F77" s="6" t="inlineStr">
        <is>
          <t>can</t>
        </is>
      </c>
      <c r="G77" s="8">
        <f>IFERROR(VLOOKUP(C77,'Costco Price Book'!$A$5:$F$57,6,FALSE),0)</f>
        <v/>
      </c>
      <c r="H77" s="8">
        <f>E77*G77</f>
        <v/>
      </c>
    </row>
    <row r="78">
      <c r="A78" s="6" t="inlineStr">
        <is>
          <t>R12</t>
        </is>
      </c>
      <c r="B78" s="6" t="inlineStr">
        <is>
          <t>Southwest loaded chicken potatoes</t>
        </is>
      </c>
      <c r="C78" s="6" t="inlineStr">
        <is>
          <t>COR</t>
        </is>
      </c>
      <c r="D78" s="6" t="inlineStr">
        <is>
          <t>Whole-kernel corn</t>
        </is>
      </c>
      <c r="E78" s="6" t="n">
        <v>1</v>
      </c>
      <c r="F78" s="6" t="inlineStr">
        <is>
          <t>can</t>
        </is>
      </c>
      <c r="G78" s="8">
        <f>IFERROR(VLOOKUP(C78,'Costco Price Book'!$A$5:$F$57,6,FALSE),0)</f>
        <v/>
      </c>
      <c r="H78" s="8">
        <f>E78*G78</f>
        <v/>
      </c>
    </row>
    <row r="79">
      <c r="A79" s="6" t="inlineStr">
        <is>
          <t>R12</t>
        </is>
      </c>
      <c r="B79" s="6" t="inlineStr">
        <is>
          <t>Southwest loaded chicken potatoes</t>
        </is>
      </c>
      <c r="C79" s="6" t="inlineStr">
        <is>
          <t>PEP</t>
        </is>
      </c>
      <c r="D79" s="6" t="inlineStr">
        <is>
          <t>Bell peppers</t>
        </is>
      </c>
      <c r="E79" s="6" t="n">
        <v>2</v>
      </c>
      <c r="F79" s="6" t="inlineStr">
        <is>
          <t>each</t>
        </is>
      </c>
      <c r="G79" s="8">
        <f>IFERROR(VLOOKUP(C79,'Costco Price Book'!$A$5:$F$57,6,FALSE),0)</f>
        <v/>
      </c>
      <c r="H79" s="8">
        <f>E79*G79</f>
        <v/>
      </c>
    </row>
    <row r="80">
      <c r="A80" s="6" t="inlineStr">
        <is>
          <t>R12</t>
        </is>
      </c>
      <c r="B80" s="6" t="inlineStr">
        <is>
          <t>Southwest loaded chicken potatoes</t>
        </is>
      </c>
      <c r="C80" s="6" t="inlineStr">
        <is>
          <t>CHE</t>
        </is>
      </c>
      <c r="D80" s="6" t="inlineStr">
        <is>
          <t>Shredded Mexican blend cheese</t>
        </is>
      </c>
      <c r="E80" s="6" t="n">
        <v>0.75</v>
      </c>
      <c r="F80" s="6" t="inlineStr">
        <is>
          <t>lb</t>
        </is>
      </c>
      <c r="G80" s="8">
        <f>IFERROR(VLOOKUP(C80,'Costco Price Book'!$A$5:$F$57,6,FALSE),0)</f>
        <v/>
      </c>
      <c r="H80" s="8">
        <f>E80*G80</f>
        <v/>
      </c>
    </row>
    <row r="81">
      <c r="A81" s="6" t="inlineStr">
        <is>
          <t>R12</t>
        </is>
      </c>
      <c r="B81" s="6" t="inlineStr">
        <is>
          <t>Southwest loaded chicken potatoes</t>
        </is>
      </c>
      <c r="C81" s="6" t="inlineStr">
        <is>
          <t>SAL</t>
        </is>
      </c>
      <c r="D81" s="6" t="inlineStr">
        <is>
          <t>Medium salsa</t>
        </is>
      </c>
      <c r="E81" s="6" t="n">
        <v>8</v>
      </c>
      <c r="F81" s="6" t="inlineStr">
        <is>
          <t>oz</t>
        </is>
      </c>
      <c r="G81" s="8">
        <f>IFERROR(VLOOKUP(C81,'Costco Price Book'!$A$5:$F$57,6,FALSE),0)</f>
        <v/>
      </c>
      <c r="H81" s="8">
        <f>E81*G81</f>
        <v/>
      </c>
    </row>
    <row r="82">
      <c r="A82" s="6" t="inlineStr">
        <is>
          <t>R12</t>
        </is>
      </c>
      <c r="B82" s="6" t="inlineStr">
        <is>
          <t>Southwest loaded chicken potatoes</t>
        </is>
      </c>
      <c r="C82" s="6" t="inlineStr">
        <is>
          <t>OIL</t>
        </is>
      </c>
      <c r="D82" s="6" t="inlineStr">
        <is>
          <t>Pantry seasoning set: 2 tbsp oil, 1 tsp salt, 1/2 tsp pepper, 1 tsp garlic powder</t>
        </is>
      </c>
      <c r="E82" s="6" t="n">
        <v>1</v>
      </c>
      <c r="F82" s="6" t="inlineStr">
        <is>
          <t>set</t>
        </is>
      </c>
      <c r="G82" s="8">
        <f>IFERROR(VLOOKUP(C82,'Costco Price Book'!$A$5:$F$57,6,FALSE),0)</f>
        <v/>
      </c>
      <c r="H82" s="8">
        <f>E82*G82</f>
        <v/>
      </c>
    </row>
    <row r="83">
      <c r="A83" s="6" t="inlineStr">
        <is>
          <t>R13</t>
        </is>
      </c>
      <c r="B83" s="6" t="inlineStr">
        <is>
          <t>Grilled cheeseburgers with potato wedges</t>
        </is>
      </c>
      <c r="C83" s="6" t="inlineStr">
        <is>
          <t>BEE</t>
        </is>
      </c>
      <c r="D83" s="6" t="inlineStr">
        <is>
          <t>88/12 ground beef</t>
        </is>
      </c>
      <c r="E83" s="6" t="n">
        <v>2.5</v>
      </c>
      <c r="F83" s="6" t="inlineStr">
        <is>
          <t>lb</t>
        </is>
      </c>
      <c r="G83" s="8">
        <f>IFERROR(VLOOKUP(C83,'Costco Price Book'!$A$5:$F$57,6,FALSE),0)</f>
        <v/>
      </c>
      <c r="H83" s="8">
        <f>E83*G83</f>
        <v/>
      </c>
    </row>
    <row r="84">
      <c r="A84" s="6" t="inlineStr">
        <is>
          <t>R13</t>
        </is>
      </c>
      <c r="B84" s="6" t="inlineStr">
        <is>
          <t>Grilled cheeseburgers with potato wedges</t>
        </is>
      </c>
      <c r="C84" s="6" t="inlineStr">
        <is>
          <t>BUN</t>
        </is>
      </c>
      <c r="D84" s="6" t="inlineStr">
        <is>
          <t>Hamburger buns</t>
        </is>
      </c>
      <c r="E84" s="6" t="n">
        <v>6</v>
      </c>
      <c r="F84" s="6" t="inlineStr">
        <is>
          <t>bun</t>
        </is>
      </c>
      <c r="G84" s="8">
        <f>IFERROR(VLOOKUP(C84,'Costco Price Book'!$A$5:$F$57,6,FALSE),0)</f>
        <v/>
      </c>
      <c r="H84" s="8">
        <f>E84*G84</f>
        <v/>
      </c>
    </row>
    <row r="85">
      <c r="A85" s="6" t="inlineStr">
        <is>
          <t>R13</t>
        </is>
      </c>
      <c r="B85" s="6" t="inlineStr">
        <is>
          <t>Grilled cheeseburgers with potato wedges</t>
        </is>
      </c>
      <c r="C85" s="6" t="inlineStr">
        <is>
          <t>CHE</t>
        </is>
      </c>
      <c r="D85" s="6" t="inlineStr">
        <is>
          <t>Shredded Mexican blend cheese</t>
        </is>
      </c>
      <c r="E85" s="6" t="n">
        <v>0.4</v>
      </c>
      <c r="F85" s="6" t="inlineStr">
        <is>
          <t>lb</t>
        </is>
      </c>
      <c r="G85" s="8">
        <f>IFERROR(VLOOKUP(C85,'Costco Price Book'!$A$5:$F$57,6,FALSE),0)</f>
        <v/>
      </c>
      <c r="H85" s="8">
        <f>E85*G85</f>
        <v/>
      </c>
    </row>
    <row r="86">
      <c r="A86" s="6" t="inlineStr">
        <is>
          <t>R13</t>
        </is>
      </c>
      <c r="B86" s="6" t="inlineStr">
        <is>
          <t>Grilled cheeseburgers with potato wedges</t>
        </is>
      </c>
      <c r="C86" s="6" t="inlineStr">
        <is>
          <t>POT</t>
        </is>
      </c>
      <c r="D86" s="6" t="inlineStr">
        <is>
          <t>Russet potatoes</t>
        </is>
      </c>
      <c r="E86" s="6" t="n">
        <v>3</v>
      </c>
      <c r="F86" s="6" t="inlineStr">
        <is>
          <t>lb</t>
        </is>
      </c>
      <c r="G86" s="8">
        <f>IFERROR(VLOOKUP(C86,'Costco Price Book'!$A$5:$F$57,6,FALSE),0)</f>
        <v/>
      </c>
      <c r="H86" s="8">
        <f>E86*G86</f>
        <v/>
      </c>
    </row>
    <row r="87">
      <c r="A87" s="6" t="inlineStr">
        <is>
          <t>R13</t>
        </is>
      </c>
      <c r="B87" s="6" t="inlineStr">
        <is>
          <t>Grilled cheeseburgers with potato wedges</t>
        </is>
      </c>
      <c r="C87" s="6" t="inlineStr">
        <is>
          <t>KAL</t>
        </is>
      </c>
      <c r="D87" s="6" t="inlineStr">
        <is>
          <t>Kale salad kit</t>
        </is>
      </c>
      <c r="E87" s="6" t="n">
        <v>1</v>
      </c>
      <c r="F87" s="6" t="inlineStr">
        <is>
          <t>lb</t>
        </is>
      </c>
      <c r="G87" s="8">
        <f>IFERROR(VLOOKUP(C87,'Costco Price Book'!$A$5:$F$57,6,FALSE),0)</f>
        <v/>
      </c>
      <c r="H87" s="8">
        <f>E87*G87</f>
        <v/>
      </c>
    </row>
    <row r="88">
      <c r="A88" s="6" t="inlineStr">
        <is>
          <t>R13</t>
        </is>
      </c>
      <c r="B88" s="6" t="inlineStr">
        <is>
          <t>Grilled cheeseburgers with potato wedges</t>
        </is>
      </c>
      <c r="C88" s="6" t="inlineStr">
        <is>
          <t>OIL</t>
        </is>
      </c>
      <c r="D88" s="6" t="inlineStr">
        <is>
          <t>Pantry seasoning set: 2 tbsp oil, 1 tsp salt, 1/2 tsp pepper, 1 tsp garlic powder</t>
        </is>
      </c>
      <c r="E88" s="6" t="n">
        <v>1</v>
      </c>
      <c r="F88" s="6" t="inlineStr">
        <is>
          <t>set</t>
        </is>
      </c>
      <c r="G88" s="8">
        <f>IFERROR(VLOOKUP(C88,'Costco Price Book'!$A$5:$F$57,6,FALSE),0)</f>
        <v/>
      </c>
      <c r="H88" s="8">
        <f>E88*G88</f>
        <v/>
      </c>
    </row>
    <row r="89">
      <c r="A89" s="6" t="inlineStr">
        <is>
          <t>R14</t>
        </is>
      </c>
      <c r="B89" s="6" t="inlineStr">
        <is>
          <t>Ground-beef taco bar</t>
        </is>
      </c>
      <c r="C89" s="6" t="inlineStr">
        <is>
          <t>BEE</t>
        </is>
      </c>
      <c r="D89" s="6" t="inlineStr">
        <is>
          <t>88/12 ground beef</t>
        </is>
      </c>
      <c r="E89" s="6" t="n">
        <v>2.5</v>
      </c>
      <c r="F89" s="6" t="inlineStr">
        <is>
          <t>lb</t>
        </is>
      </c>
      <c r="G89" s="8">
        <f>IFERROR(VLOOKUP(C89,'Costco Price Book'!$A$5:$F$57,6,FALSE),0)</f>
        <v/>
      </c>
      <c r="H89" s="8">
        <f>E89*G89</f>
        <v/>
      </c>
    </row>
    <row r="90">
      <c r="A90" s="6" t="inlineStr">
        <is>
          <t>R14</t>
        </is>
      </c>
      <c r="B90" s="6" t="inlineStr">
        <is>
          <t>Ground-beef taco bar</t>
        </is>
      </c>
      <c r="C90" s="6" t="inlineStr">
        <is>
          <t>TOR</t>
        </is>
      </c>
      <c r="D90" s="6" t="inlineStr">
        <is>
          <t>6-inch flour tortillas</t>
        </is>
      </c>
      <c r="E90" s="6" t="n">
        <v>15</v>
      </c>
      <c r="F90" s="6" t="inlineStr">
        <is>
          <t>each</t>
        </is>
      </c>
      <c r="G90" s="8">
        <f>IFERROR(VLOOKUP(C90,'Costco Price Book'!$A$5:$F$57,6,FALSE),0)</f>
        <v/>
      </c>
      <c r="H90" s="8">
        <f>E90*G90</f>
        <v/>
      </c>
    </row>
    <row r="91">
      <c r="A91" s="6" t="inlineStr">
        <is>
          <t>R14</t>
        </is>
      </c>
      <c r="B91" s="6" t="inlineStr">
        <is>
          <t>Ground-beef taco bar</t>
        </is>
      </c>
      <c r="C91" s="6" t="inlineStr">
        <is>
          <t>BEA</t>
        </is>
      </c>
      <c r="D91" s="6" t="inlineStr">
        <is>
          <t>Black beans</t>
        </is>
      </c>
      <c r="E91" s="6" t="n">
        <v>2</v>
      </c>
      <c r="F91" s="6" t="inlineStr">
        <is>
          <t>can</t>
        </is>
      </c>
      <c r="G91" s="8">
        <f>IFERROR(VLOOKUP(C91,'Costco Price Book'!$A$5:$F$57,6,FALSE),0)</f>
        <v/>
      </c>
      <c r="H91" s="8">
        <f>E91*G91</f>
        <v/>
      </c>
    </row>
    <row r="92">
      <c r="A92" s="6" t="inlineStr">
        <is>
          <t>R14</t>
        </is>
      </c>
      <c r="B92" s="6" t="inlineStr">
        <is>
          <t>Ground-beef taco bar</t>
        </is>
      </c>
      <c r="C92" s="6" t="inlineStr">
        <is>
          <t>LET</t>
        </is>
      </c>
      <c r="D92" s="6" t="inlineStr">
        <is>
          <t>Romaine hearts</t>
        </is>
      </c>
      <c r="E92" s="6" t="n">
        <v>2</v>
      </c>
      <c r="F92" s="6" t="inlineStr">
        <is>
          <t>heart</t>
        </is>
      </c>
      <c r="G92" s="8">
        <f>IFERROR(VLOOKUP(C92,'Costco Price Book'!$A$5:$F$57,6,FALSE),0)</f>
        <v/>
      </c>
      <c r="H92" s="8">
        <f>E92*G92</f>
        <v/>
      </c>
    </row>
    <row r="93">
      <c r="A93" s="6" t="inlineStr">
        <is>
          <t>R14</t>
        </is>
      </c>
      <c r="B93" s="6" t="inlineStr">
        <is>
          <t>Ground-beef taco bar</t>
        </is>
      </c>
      <c r="C93" s="6" t="inlineStr">
        <is>
          <t>TOM</t>
        </is>
      </c>
      <c r="D93" s="6" t="inlineStr">
        <is>
          <t>Diced tomatoes</t>
        </is>
      </c>
      <c r="E93" s="6" t="n">
        <v>1</v>
      </c>
      <c r="F93" s="6" t="inlineStr">
        <is>
          <t>can</t>
        </is>
      </c>
      <c r="G93" s="8">
        <f>IFERROR(VLOOKUP(C93,'Costco Price Book'!$A$5:$F$57,6,FALSE),0)</f>
        <v/>
      </c>
      <c r="H93" s="8">
        <f>E93*G93</f>
        <v/>
      </c>
    </row>
    <row r="94">
      <c r="A94" s="6" t="inlineStr">
        <is>
          <t>R14</t>
        </is>
      </c>
      <c r="B94" s="6" t="inlineStr">
        <is>
          <t>Ground-beef taco bar</t>
        </is>
      </c>
      <c r="C94" s="6" t="inlineStr">
        <is>
          <t>SAL</t>
        </is>
      </c>
      <c r="D94" s="6" t="inlineStr">
        <is>
          <t>Medium salsa</t>
        </is>
      </c>
      <c r="E94" s="6" t="n">
        <v>8</v>
      </c>
      <c r="F94" s="6" t="inlineStr">
        <is>
          <t>oz</t>
        </is>
      </c>
      <c r="G94" s="8">
        <f>IFERROR(VLOOKUP(C94,'Costco Price Book'!$A$5:$F$57,6,FALSE),0)</f>
        <v/>
      </c>
      <c r="H94" s="8">
        <f>E94*G94</f>
        <v/>
      </c>
    </row>
    <row r="95">
      <c r="A95" s="6" t="inlineStr">
        <is>
          <t>R14</t>
        </is>
      </c>
      <c r="B95" s="6" t="inlineStr">
        <is>
          <t>Ground-beef taco bar</t>
        </is>
      </c>
      <c r="C95" s="6" t="inlineStr">
        <is>
          <t>CHE</t>
        </is>
      </c>
      <c r="D95" s="6" t="inlineStr">
        <is>
          <t>Shredded Mexican blend cheese</t>
        </is>
      </c>
      <c r="E95" s="6" t="n">
        <v>0.5</v>
      </c>
      <c r="F95" s="6" t="inlineStr">
        <is>
          <t>lb</t>
        </is>
      </c>
      <c r="G95" s="8">
        <f>IFERROR(VLOOKUP(C95,'Costco Price Book'!$A$5:$F$57,6,FALSE),0)</f>
        <v/>
      </c>
      <c r="H95" s="8">
        <f>E95*G95</f>
        <v/>
      </c>
    </row>
    <row r="96">
      <c r="A96" s="6" t="inlineStr">
        <is>
          <t>R14</t>
        </is>
      </c>
      <c r="B96" s="6" t="inlineStr">
        <is>
          <t>Ground-beef taco bar</t>
        </is>
      </c>
      <c r="C96" s="6" t="inlineStr">
        <is>
          <t>OIL</t>
        </is>
      </c>
      <c r="D96" s="6" t="inlineStr">
        <is>
          <t>Pantry seasoning set: 2 tbsp oil, 1 tsp salt, 1/2 tsp pepper, 1 tsp garlic powder</t>
        </is>
      </c>
      <c r="E96" s="6" t="n">
        <v>1</v>
      </c>
      <c r="F96" s="6" t="inlineStr">
        <is>
          <t>set</t>
        </is>
      </c>
      <c r="G96" s="8">
        <f>IFERROR(VLOOKUP(C96,'Costco Price Book'!$A$5:$F$57,6,FALSE),0)</f>
        <v/>
      </c>
      <c r="H96" s="8">
        <f>E96*G96</f>
        <v/>
      </c>
    </row>
    <row r="97">
      <c r="A97" s="6" t="inlineStr">
        <is>
          <t>R15</t>
        </is>
      </c>
      <c r="B97" s="6" t="inlineStr">
        <is>
          <t>Meat-sauce spaghetti with broccoli</t>
        </is>
      </c>
      <c r="C97" s="6" t="inlineStr">
        <is>
          <t>BEE</t>
        </is>
      </c>
      <c r="D97" s="6" t="inlineStr">
        <is>
          <t>88/12 ground beef</t>
        </is>
      </c>
      <c r="E97" s="6" t="n">
        <v>2.5</v>
      </c>
      <c r="F97" s="6" t="inlineStr">
        <is>
          <t>lb</t>
        </is>
      </c>
      <c r="G97" s="8">
        <f>IFERROR(VLOOKUP(C97,'Costco Price Book'!$A$5:$F$57,6,FALSE),0)</f>
        <v/>
      </c>
      <c r="H97" s="8">
        <f>E97*G97</f>
        <v/>
      </c>
    </row>
    <row r="98">
      <c r="A98" s="6" t="inlineStr">
        <is>
          <t>R15</t>
        </is>
      </c>
      <c r="B98" s="6" t="inlineStr">
        <is>
          <t>Meat-sauce spaghetti with broccoli</t>
        </is>
      </c>
      <c r="C98" s="6" t="inlineStr">
        <is>
          <t>PAS</t>
        </is>
      </c>
      <c r="D98" s="6" t="inlineStr">
        <is>
          <t>Spaghetti / pasta</t>
        </is>
      </c>
      <c r="E98" s="6" t="n">
        <v>1.5</v>
      </c>
      <c r="F98" s="6" t="inlineStr">
        <is>
          <t>lb</t>
        </is>
      </c>
      <c r="G98" s="8">
        <f>IFERROR(VLOOKUP(C98,'Costco Price Book'!$A$5:$F$57,6,FALSE),0)</f>
        <v/>
      </c>
      <c r="H98" s="8">
        <f>E98*G98</f>
        <v/>
      </c>
    </row>
    <row r="99">
      <c r="A99" s="6" t="inlineStr">
        <is>
          <t>R15</t>
        </is>
      </c>
      <c r="B99" s="6" t="inlineStr">
        <is>
          <t>Meat-sauce spaghetti with broccoli</t>
        </is>
      </c>
      <c r="C99" s="6" t="inlineStr">
        <is>
          <t>MAR</t>
        </is>
      </c>
      <c r="D99" s="6" t="inlineStr">
        <is>
          <t>Marinara sauce</t>
        </is>
      </c>
      <c r="E99" s="6" t="n">
        <v>1</v>
      </c>
      <c r="F99" s="6" t="inlineStr">
        <is>
          <t>jar</t>
        </is>
      </c>
      <c r="G99" s="8">
        <f>IFERROR(VLOOKUP(C99,'Costco Price Book'!$A$5:$F$57,6,FALSE),0)</f>
        <v/>
      </c>
      <c r="H99" s="8">
        <f>E99*G99</f>
        <v/>
      </c>
    </row>
    <row r="100">
      <c r="A100" s="6" t="inlineStr">
        <is>
          <t>R15</t>
        </is>
      </c>
      <c r="B100" s="6" t="inlineStr">
        <is>
          <t>Meat-sauce spaghetti with broccoli</t>
        </is>
      </c>
      <c r="C100" s="6" t="inlineStr">
        <is>
          <t>BRO</t>
        </is>
      </c>
      <c r="D100" s="6" t="inlineStr">
        <is>
          <t>Frozen broccoli florets</t>
        </is>
      </c>
      <c r="E100" s="6" t="n">
        <v>1.5</v>
      </c>
      <c r="F100" s="6" t="inlineStr">
        <is>
          <t>lb</t>
        </is>
      </c>
      <c r="G100" s="8">
        <f>IFERROR(VLOOKUP(C100,'Costco Price Book'!$A$5:$F$57,6,FALSE),0)</f>
        <v/>
      </c>
      <c r="H100" s="8">
        <f>E100*G100</f>
        <v/>
      </c>
    </row>
    <row r="101">
      <c r="A101" s="6" t="inlineStr">
        <is>
          <t>R15</t>
        </is>
      </c>
      <c r="B101" s="6" t="inlineStr">
        <is>
          <t>Meat-sauce spaghetti with broccoli</t>
        </is>
      </c>
      <c r="C101" s="6" t="inlineStr">
        <is>
          <t>OIL</t>
        </is>
      </c>
      <c r="D101" s="6" t="inlineStr">
        <is>
          <t>Pantry seasoning set: 2 tbsp oil, 1 tsp salt, 1/2 tsp pepper, 1 tsp garlic powder</t>
        </is>
      </c>
      <c r="E101" s="6" t="n">
        <v>1</v>
      </c>
      <c r="F101" s="6" t="inlineStr">
        <is>
          <t>set</t>
        </is>
      </c>
      <c r="G101" s="8">
        <f>IFERROR(VLOOKUP(C101,'Costco Price Book'!$A$5:$F$57,6,FALSE),0)</f>
        <v/>
      </c>
      <c r="H101" s="8">
        <f>E101*G101</f>
        <v/>
      </c>
    </row>
    <row r="102">
      <c r="A102" s="6" t="inlineStr">
        <is>
          <t>R16</t>
        </is>
      </c>
      <c r="B102" s="6" t="inlineStr">
        <is>
          <t>Beef enchilada skillet</t>
        </is>
      </c>
      <c r="C102" s="6" t="inlineStr">
        <is>
          <t>BEE</t>
        </is>
      </c>
      <c r="D102" s="6" t="inlineStr">
        <is>
          <t>88/12 ground beef</t>
        </is>
      </c>
      <c r="E102" s="6" t="n">
        <v>2.5</v>
      </c>
      <c r="F102" s="6" t="inlineStr">
        <is>
          <t>lb</t>
        </is>
      </c>
      <c r="G102" s="8">
        <f>IFERROR(VLOOKUP(C102,'Costco Price Book'!$A$5:$F$57,6,FALSE),0)</f>
        <v/>
      </c>
      <c r="H102" s="8">
        <f>E102*G102</f>
        <v/>
      </c>
    </row>
    <row r="103">
      <c r="A103" s="6" t="inlineStr">
        <is>
          <t>R16</t>
        </is>
      </c>
      <c r="B103" s="6" t="inlineStr">
        <is>
          <t>Beef enchilada skillet</t>
        </is>
      </c>
      <c r="C103" s="6" t="inlineStr">
        <is>
          <t>RIC</t>
        </is>
      </c>
      <c r="D103" s="6" t="inlineStr">
        <is>
          <t>Long-grain white rice</t>
        </is>
      </c>
      <c r="E103" s="6" t="n">
        <v>1.25</v>
      </c>
      <c r="F103" s="6" t="inlineStr">
        <is>
          <t>lb</t>
        </is>
      </c>
      <c r="G103" s="8">
        <f>IFERROR(VLOOKUP(C103,'Costco Price Book'!$A$5:$F$57,6,FALSE),0)</f>
        <v/>
      </c>
      <c r="H103" s="8">
        <f>E103*G103</f>
        <v/>
      </c>
    </row>
    <row r="104">
      <c r="A104" s="6" t="inlineStr">
        <is>
          <t>R16</t>
        </is>
      </c>
      <c r="B104" s="6" t="inlineStr">
        <is>
          <t>Beef enchilada skillet</t>
        </is>
      </c>
      <c r="C104" s="6" t="inlineStr">
        <is>
          <t>BEA</t>
        </is>
      </c>
      <c r="D104" s="6" t="inlineStr">
        <is>
          <t>Black beans</t>
        </is>
      </c>
      <c r="E104" s="6" t="n">
        <v>2</v>
      </c>
      <c r="F104" s="6" t="inlineStr">
        <is>
          <t>can</t>
        </is>
      </c>
      <c r="G104" s="8">
        <f>IFERROR(VLOOKUP(C104,'Costco Price Book'!$A$5:$F$57,6,FALSE),0)</f>
        <v/>
      </c>
      <c r="H104" s="8">
        <f>E104*G104</f>
        <v/>
      </c>
    </row>
    <row r="105">
      <c r="A105" s="6" t="inlineStr">
        <is>
          <t>R16</t>
        </is>
      </c>
      <c r="B105" s="6" t="inlineStr">
        <is>
          <t>Beef enchilada skillet</t>
        </is>
      </c>
      <c r="C105" s="6" t="inlineStr">
        <is>
          <t>COR</t>
        </is>
      </c>
      <c r="D105" s="6" t="inlineStr">
        <is>
          <t>Whole-kernel corn</t>
        </is>
      </c>
      <c r="E105" s="6" t="n">
        <v>1</v>
      </c>
      <c r="F105" s="6" t="inlineStr">
        <is>
          <t>can</t>
        </is>
      </c>
      <c r="G105" s="8">
        <f>IFERROR(VLOOKUP(C105,'Costco Price Book'!$A$5:$F$57,6,FALSE),0)</f>
        <v/>
      </c>
      <c r="H105" s="8">
        <f>E105*G105</f>
        <v/>
      </c>
    </row>
    <row r="106">
      <c r="A106" s="6" t="inlineStr">
        <is>
          <t>R16</t>
        </is>
      </c>
      <c r="B106" s="6" t="inlineStr">
        <is>
          <t>Beef enchilada skillet</t>
        </is>
      </c>
      <c r="C106" s="6" t="inlineStr">
        <is>
          <t>PEP</t>
        </is>
      </c>
      <c r="D106" s="6" t="inlineStr">
        <is>
          <t>Bell peppers</t>
        </is>
      </c>
      <c r="E106" s="6" t="n">
        <v>2</v>
      </c>
      <c r="F106" s="6" t="inlineStr">
        <is>
          <t>each</t>
        </is>
      </c>
      <c r="G106" s="8">
        <f>IFERROR(VLOOKUP(C106,'Costco Price Book'!$A$5:$F$57,6,FALSE),0)</f>
        <v/>
      </c>
      <c r="H106" s="8">
        <f>E106*G106</f>
        <v/>
      </c>
    </row>
    <row r="107">
      <c r="A107" s="6" t="inlineStr">
        <is>
          <t>R16</t>
        </is>
      </c>
      <c r="B107" s="6" t="inlineStr">
        <is>
          <t>Beef enchilada skillet</t>
        </is>
      </c>
      <c r="C107" s="6" t="inlineStr">
        <is>
          <t>SAL</t>
        </is>
      </c>
      <c r="D107" s="6" t="inlineStr">
        <is>
          <t>Medium salsa</t>
        </is>
      </c>
      <c r="E107" s="6" t="n">
        <v>12</v>
      </c>
      <c r="F107" s="6" t="inlineStr">
        <is>
          <t>oz</t>
        </is>
      </c>
      <c r="G107" s="8">
        <f>IFERROR(VLOOKUP(C107,'Costco Price Book'!$A$5:$F$57,6,FALSE),0)</f>
        <v/>
      </c>
      <c r="H107" s="8">
        <f>E107*G107</f>
        <v/>
      </c>
    </row>
    <row r="108">
      <c r="A108" s="6" t="inlineStr">
        <is>
          <t>R16</t>
        </is>
      </c>
      <c r="B108" s="6" t="inlineStr">
        <is>
          <t>Beef enchilada skillet</t>
        </is>
      </c>
      <c r="C108" s="6" t="inlineStr">
        <is>
          <t>CHE</t>
        </is>
      </c>
      <c r="D108" s="6" t="inlineStr">
        <is>
          <t>Shredded Mexican blend cheese</t>
        </is>
      </c>
      <c r="E108" s="6" t="n">
        <v>0.75</v>
      </c>
      <c r="F108" s="6" t="inlineStr">
        <is>
          <t>lb</t>
        </is>
      </c>
      <c r="G108" s="8">
        <f>IFERROR(VLOOKUP(C108,'Costco Price Book'!$A$5:$F$57,6,FALSE),0)</f>
        <v/>
      </c>
      <c r="H108" s="8">
        <f>E108*G108</f>
        <v/>
      </c>
    </row>
    <row r="109">
      <c r="A109" s="6" t="inlineStr">
        <is>
          <t>R16</t>
        </is>
      </c>
      <c r="B109" s="6" t="inlineStr">
        <is>
          <t>Beef enchilada skillet</t>
        </is>
      </c>
      <c r="C109" s="6" t="inlineStr">
        <is>
          <t>OIL</t>
        </is>
      </c>
      <c r="D109" s="6" t="inlineStr">
        <is>
          <t>Pantry seasoning set: 2 tbsp oil, 1 tsp salt, 1/2 tsp pepper, 1 tsp garlic powder</t>
        </is>
      </c>
      <c r="E109" s="6" t="n">
        <v>1</v>
      </c>
      <c r="F109" s="6" t="inlineStr">
        <is>
          <t>set</t>
        </is>
      </c>
      <c r="G109" s="8">
        <f>IFERROR(VLOOKUP(C109,'Costco Price Book'!$A$5:$F$57,6,FALSE),0)</f>
        <v/>
      </c>
      <c r="H109" s="8">
        <f>E109*G109</f>
        <v/>
      </c>
    </row>
    <row r="110">
      <c r="A110" s="6" t="inlineStr">
        <is>
          <t>R17</t>
        </is>
      </c>
      <c r="B110" s="6" t="inlineStr">
        <is>
          <t>Meatloaf with mashed potatoes and vegetables</t>
        </is>
      </c>
      <c r="C110" s="6" t="inlineStr">
        <is>
          <t>BEE</t>
        </is>
      </c>
      <c r="D110" s="6" t="inlineStr">
        <is>
          <t>88/12 ground beef</t>
        </is>
      </c>
      <c r="E110" s="6" t="n">
        <v>2.5</v>
      </c>
      <c r="F110" s="6" t="inlineStr">
        <is>
          <t>lb</t>
        </is>
      </c>
      <c r="G110" s="8">
        <f>IFERROR(VLOOKUP(C110,'Costco Price Book'!$A$5:$F$57,6,FALSE),0)</f>
        <v/>
      </c>
      <c r="H110" s="8">
        <f>E110*G110</f>
        <v/>
      </c>
    </row>
    <row r="111">
      <c r="A111" s="6" t="inlineStr">
        <is>
          <t>R17</t>
        </is>
      </c>
      <c r="B111" s="6" t="inlineStr">
        <is>
          <t>Meatloaf with mashed potatoes and vegetables</t>
        </is>
      </c>
      <c r="C111" s="6" t="inlineStr">
        <is>
          <t>POT</t>
        </is>
      </c>
      <c r="D111" s="6" t="inlineStr">
        <is>
          <t>Russet potatoes</t>
        </is>
      </c>
      <c r="E111" s="6" t="n">
        <v>3.5</v>
      </c>
      <c r="F111" s="6" t="inlineStr">
        <is>
          <t>lb</t>
        </is>
      </c>
      <c r="G111" s="8">
        <f>IFERROR(VLOOKUP(C111,'Costco Price Book'!$A$5:$F$57,6,FALSE),0)</f>
        <v/>
      </c>
      <c r="H111" s="8">
        <f>E111*G111</f>
        <v/>
      </c>
    </row>
    <row r="112">
      <c r="A112" s="6" t="inlineStr">
        <is>
          <t>R17</t>
        </is>
      </c>
      <c r="B112" s="6" t="inlineStr">
        <is>
          <t>Meatloaf with mashed potatoes and vegetables</t>
        </is>
      </c>
      <c r="C112" s="6" t="inlineStr">
        <is>
          <t>VEG</t>
        </is>
      </c>
      <c r="D112" s="6" t="inlineStr">
        <is>
          <t>Frozen Normandy vegetables</t>
        </is>
      </c>
      <c r="E112" s="6" t="n">
        <v>1.5</v>
      </c>
      <c r="F112" s="6" t="inlineStr">
        <is>
          <t>lb</t>
        </is>
      </c>
      <c r="G112" s="8">
        <f>IFERROR(VLOOKUP(C112,'Costco Price Book'!$A$5:$F$57,6,FALSE),0)</f>
        <v/>
      </c>
      <c r="H112" s="8">
        <f>E112*G112</f>
        <v/>
      </c>
    </row>
    <row r="113">
      <c r="A113" s="6" t="inlineStr">
        <is>
          <t>R17</t>
        </is>
      </c>
      <c r="B113" s="6" t="inlineStr">
        <is>
          <t>Meatloaf with mashed potatoes and vegetables</t>
        </is>
      </c>
      <c r="C113" s="6" t="inlineStr">
        <is>
          <t>EGG</t>
        </is>
      </c>
      <c r="D113" s="6" t="inlineStr">
        <is>
          <t>Large eggs</t>
        </is>
      </c>
      <c r="E113" s="6" t="n">
        <v>0.5</v>
      </c>
      <c r="F113" s="6" t="inlineStr">
        <is>
          <t>dozen</t>
        </is>
      </c>
      <c r="G113" s="8">
        <f>IFERROR(VLOOKUP(C113,'Costco Price Book'!$A$5:$F$57,6,FALSE),0)</f>
        <v/>
      </c>
      <c r="H113" s="8">
        <f>E113*G113</f>
        <v/>
      </c>
    </row>
    <row r="114">
      <c r="A114" s="6" t="inlineStr">
        <is>
          <t>R17</t>
        </is>
      </c>
      <c r="B114" s="6" t="inlineStr">
        <is>
          <t>Meatloaf with mashed potatoes and vegetables</t>
        </is>
      </c>
      <c r="C114" s="6" t="inlineStr">
        <is>
          <t>OATS</t>
        </is>
      </c>
      <c r="D114" s="6" t="inlineStr">
        <is>
          <t>Rolled oats</t>
        </is>
      </c>
      <c r="E114" s="6" t="n">
        <v>0.25</v>
      </c>
      <c r="F114" s="6" t="inlineStr">
        <is>
          <t>lb</t>
        </is>
      </c>
      <c r="G114" s="8">
        <f>IFERROR(VLOOKUP(C114,'Costco Price Book'!$A$5:$F$57,6,FALSE),0)</f>
        <v/>
      </c>
      <c r="H114" s="8">
        <f>E114*G114</f>
        <v/>
      </c>
    </row>
    <row r="115">
      <c r="A115" s="6" t="inlineStr">
        <is>
          <t>R17</t>
        </is>
      </c>
      <c r="B115" s="6" t="inlineStr">
        <is>
          <t>Meatloaf with mashed potatoes and vegetables</t>
        </is>
      </c>
      <c r="C115" s="6" t="inlineStr">
        <is>
          <t>OIL</t>
        </is>
      </c>
      <c r="D115" s="6" t="inlineStr">
        <is>
          <t>Pantry seasoning set: 2 tbsp oil, 1 tsp salt, 1/2 tsp pepper, 1 tsp garlic powder</t>
        </is>
      </c>
      <c r="E115" s="6" t="n">
        <v>1</v>
      </c>
      <c r="F115" s="6" t="inlineStr">
        <is>
          <t>set</t>
        </is>
      </c>
      <c r="G115" s="8">
        <f>IFERROR(VLOOKUP(C115,'Costco Price Book'!$A$5:$F$57,6,FALSE),0)</f>
        <v/>
      </c>
      <c r="H115" s="8">
        <f>E115*G115</f>
        <v/>
      </c>
    </row>
    <row r="116">
      <c r="A116" s="6" t="inlineStr">
        <is>
          <t>R18</t>
        </is>
      </c>
      <c r="B116" s="6" t="inlineStr">
        <is>
          <t>Crispy beef quesadillas</t>
        </is>
      </c>
      <c r="C116" s="6" t="inlineStr">
        <is>
          <t>BEE</t>
        </is>
      </c>
      <c r="D116" s="6" t="inlineStr">
        <is>
          <t>88/12 ground beef</t>
        </is>
      </c>
      <c r="E116" s="6" t="n">
        <v>2.5</v>
      </c>
      <c r="F116" s="6" t="inlineStr">
        <is>
          <t>lb</t>
        </is>
      </c>
      <c r="G116" s="8">
        <f>IFERROR(VLOOKUP(C116,'Costco Price Book'!$A$5:$F$57,6,FALSE),0)</f>
        <v/>
      </c>
      <c r="H116" s="8">
        <f>E116*G116</f>
        <v/>
      </c>
    </row>
    <row r="117">
      <c r="A117" s="6" t="inlineStr">
        <is>
          <t>R18</t>
        </is>
      </c>
      <c r="B117" s="6" t="inlineStr">
        <is>
          <t>Crispy beef quesadillas</t>
        </is>
      </c>
      <c r="C117" s="6" t="inlineStr">
        <is>
          <t>TOR</t>
        </is>
      </c>
      <c r="D117" s="6" t="inlineStr">
        <is>
          <t>6-inch flour tortillas</t>
        </is>
      </c>
      <c r="E117" s="6" t="n">
        <v>12</v>
      </c>
      <c r="F117" s="6" t="inlineStr">
        <is>
          <t>each</t>
        </is>
      </c>
      <c r="G117" s="8">
        <f>IFERROR(VLOOKUP(C117,'Costco Price Book'!$A$5:$F$57,6,FALSE),0)</f>
        <v/>
      </c>
      <c r="H117" s="8">
        <f>E117*G117</f>
        <v/>
      </c>
    </row>
    <row r="118">
      <c r="A118" s="6" t="inlineStr">
        <is>
          <t>R18</t>
        </is>
      </c>
      <c r="B118" s="6" t="inlineStr">
        <is>
          <t>Crispy beef quesadillas</t>
        </is>
      </c>
      <c r="C118" s="6" t="inlineStr">
        <is>
          <t>CHE</t>
        </is>
      </c>
      <c r="D118" s="6" t="inlineStr">
        <is>
          <t>Shredded Mexican blend cheese</t>
        </is>
      </c>
      <c r="E118" s="6" t="n">
        <v>0.75</v>
      </c>
      <c r="F118" s="6" t="inlineStr">
        <is>
          <t>lb</t>
        </is>
      </c>
      <c r="G118" s="8">
        <f>IFERROR(VLOOKUP(C118,'Costco Price Book'!$A$5:$F$57,6,FALSE),0)</f>
        <v/>
      </c>
      <c r="H118" s="8">
        <f>E118*G118</f>
        <v/>
      </c>
    </row>
    <row r="119">
      <c r="A119" s="6" t="inlineStr">
        <is>
          <t>R18</t>
        </is>
      </c>
      <c r="B119" s="6" t="inlineStr">
        <is>
          <t>Crispy beef quesadillas</t>
        </is>
      </c>
      <c r="C119" s="6" t="inlineStr">
        <is>
          <t>PEP</t>
        </is>
      </c>
      <c r="D119" s="6" t="inlineStr">
        <is>
          <t>Bell peppers</t>
        </is>
      </c>
      <c r="E119" s="6" t="n">
        <v>2</v>
      </c>
      <c r="F119" s="6" t="inlineStr">
        <is>
          <t>each</t>
        </is>
      </c>
      <c r="G119" s="8">
        <f>IFERROR(VLOOKUP(C119,'Costco Price Book'!$A$5:$F$57,6,FALSE),0)</f>
        <v/>
      </c>
      <c r="H119" s="8">
        <f>E119*G119</f>
        <v/>
      </c>
    </row>
    <row r="120">
      <c r="A120" s="6" t="inlineStr">
        <is>
          <t>R18</t>
        </is>
      </c>
      <c r="B120" s="6" t="inlineStr">
        <is>
          <t>Crispy beef quesadillas</t>
        </is>
      </c>
      <c r="C120" s="6" t="inlineStr">
        <is>
          <t>ONI</t>
        </is>
      </c>
      <c r="D120" s="6" t="inlineStr">
        <is>
          <t>Yellow onions</t>
        </is>
      </c>
      <c r="E120" s="6" t="n">
        <v>0.5</v>
      </c>
      <c r="F120" s="6" t="inlineStr">
        <is>
          <t>lb</t>
        </is>
      </c>
      <c r="G120" s="8">
        <f>IFERROR(VLOOKUP(C120,'Costco Price Book'!$A$5:$F$57,6,FALSE),0)</f>
        <v/>
      </c>
      <c r="H120" s="8">
        <f>E120*G120</f>
        <v/>
      </c>
    </row>
    <row r="121">
      <c r="A121" s="6" t="inlineStr">
        <is>
          <t>R18</t>
        </is>
      </c>
      <c r="B121" s="6" t="inlineStr">
        <is>
          <t>Crispy beef quesadillas</t>
        </is>
      </c>
      <c r="C121" s="6" t="inlineStr">
        <is>
          <t>BEA</t>
        </is>
      </c>
      <c r="D121" s="6" t="inlineStr">
        <is>
          <t>Black beans</t>
        </is>
      </c>
      <c r="E121" s="6" t="n">
        <v>2</v>
      </c>
      <c r="F121" s="6" t="inlineStr">
        <is>
          <t>can</t>
        </is>
      </c>
      <c r="G121" s="8">
        <f>IFERROR(VLOOKUP(C121,'Costco Price Book'!$A$5:$F$57,6,FALSE),0)</f>
        <v/>
      </c>
      <c r="H121" s="8">
        <f>E121*G121</f>
        <v/>
      </c>
    </row>
    <row r="122">
      <c r="A122" s="6" t="inlineStr">
        <is>
          <t>R18</t>
        </is>
      </c>
      <c r="B122" s="6" t="inlineStr">
        <is>
          <t>Crispy beef quesadillas</t>
        </is>
      </c>
      <c r="C122" s="6" t="inlineStr">
        <is>
          <t>OIL</t>
        </is>
      </c>
      <c r="D122" s="6" t="inlineStr">
        <is>
          <t>Pantry seasoning set: 2 tbsp oil, 1 tsp salt, 1/2 tsp pepper, 1 tsp garlic powder</t>
        </is>
      </c>
      <c r="E122" s="6" t="n">
        <v>1</v>
      </c>
      <c r="F122" s="6" t="inlineStr">
        <is>
          <t>set</t>
        </is>
      </c>
      <c r="G122" s="8">
        <f>IFERROR(VLOOKUP(C122,'Costco Price Book'!$A$5:$F$57,6,FALSE),0)</f>
        <v/>
      </c>
      <c r="H122" s="8">
        <f>E122*G122</f>
        <v/>
      </c>
    </row>
    <row r="123">
      <c r="A123" s="6" t="inlineStr">
        <is>
          <t>R19</t>
        </is>
      </c>
      <c r="B123" s="6" t="inlineStr">
        <is>
          <t>Beef and broccoli stir-fry rice bowls</t>
        </is>
      </c>
      <c r="C123" s="6" t="inlineStr">
        <is>
          <t>BEE</t>
        </is>
      </c>
      <c r="D123" s="6" t="inlineStr">
        <is>
          <t>88/12 ground beef</t>
        </is>
      </c>
      <c r="E123" s="6" t="n">
        <v>2.5</v>
      </c>
      <c r="F123" s="6" t="inlineStr">
        <is>
          <t>lb</t>
        </is>
      </c>
      <c r="G123" s="8">
        <f>IFERROR(VLOOKUP(C123,'Costco Price Book'!$A$5:$F$57,6,FALSE),0)</f>
        <v/>
      </c>
      <c r="H123" s="8">
        <f>E123*G123</f>
        <v/>
      </c>
    </row>
    <row r="124">
      <c r="A124" s="6" t="inlineStr">
        <is>
          <t>R19</t>
        </is>
      </c>
      <c r="B124" s="6" t="inlineStr">
        <is>
          <t>Beef and broccoli stir-fry rice bowls</t>
        </is>
      </c>
      <c r="C124" s="6" t="inlineStr">
        <is>
          <t>RIC</t>
        </is>
      </c>
      <c r="D124" s="6" t="inlineStr">
        <is>
          <t>Long-grain white rice</t>
        </is>
      </c>
      <c r="E124" s="6" t="n">
        <v>1.25</v>
      </c>
      <c r="F124" s="6" t="inlineStr">
        <is>
          <t>lb</t>
        </is>
      </c>
      <c r="G124" s="8">
        <f>IFERROR(VLOOKUP(C124,'Costco Price Book'!$A$5:$F$57,6,FALSE),0)</f>
        <v/>
      </c>
      <c r="H124" s="8">
        <f>E124*G124</f>
        <v/>
      </c>
    </row>
    <row r="125">
      <c r="A125" s="6" t="inlineStr">
        <is>
          <t>R19</t>
        </is>
      </c>
      <c r="B125" s="6" t="inlineStr">
        <is>
          <t>Beef and broccoli stir-fry rice bowls</t>
        </is>
      </c>
      <c r="C125" s="6" t="inlineStr">
        <is>
          <t>BRO</t>
        </is>
      </c>
      <c r="D125" s="6" t="inlineStr">
        <is>
          <t>Frozen broccoli florets</t>
        </is>
      </c>
      <c r="E125" s="6" t="n">
        <v>2</v>
      </c>
      <c r="F125" s="6" t="inlineStr">
        <is>
          <t>lb</t>
        </is>
      </c>
      <c r="G125" s="8">
        <f>IFERROR(VLOOKUP(C125,'Costco Price Book'!$A$5:$F$57,6,FALSE),0)</f>
        <v/>
      </c>
      <c r="H125" s="8">
        <f>E125*G125</f>
        <v/>
      </c>
    </row>
    <row r="126">
      <c r="A126" s="6" t="inlineStr">
        <is>
          <t>R19</t>
        </is>
      </c>
      <c r="B126" s="6" t="inlineStr">
        <is>
          <t>Beef and broccoli stir-fry rice bowls</t>
        </is>
      </c>
      <c r="C126" s="6" t="inlineStr">
        <is>
          <t>TER</t>
        </is>
      </c>
      <c r="D126" s="6" t="inlineStr">
        <is>
          <t>Teriyaki sauce</t>
        </is>
      </c>
      <c r="E126" s="6" t="n">
        <v>6</v>
      </c>
      <c r="F126" s="6" t="inlineStr">
        <is>
          <t>oz</t>
        </is>
      </c>
      <c r="G126" s="8">
        <f>IFERROR(VLOOKUP(C126,'Costco Price Book'!$A$5:$F$57,6,FALSE),0)</f>
        <v/>
      </c>
      <c r="H126" s="8">
        <f>E126*G126</f>
        <v/>
      </c>
    </row>
    <row r="127">
      <c r="A127" s="6" t="inlineStr">
        <is>
          <t>R19</t>
        </is>
      </c>
      <c r="B127" s="6" t="inlineStr">
        <is>
          <t>Beef and broccoli stir-fry rice bowls</t>
        </is>
      </c>
      <c r="C127" s="6" t="inlineStr">
        <is>
          <t>OIL</t>
        </is>
      </c>
      <c r="D127" s="6" t="inlineStr">
        <is>
          <t>Pantry seasoning set: 2 tbsp oil, 1 tsp salt, 1/2 tsp pepper, 1 tsp garlic powder</t>
        </is>
      </c>
      <c r="E127" s="6" t="n">
        <v>1</v>
      </c>
      <c r="F127" s="6" t="inlineStr">
        <is>
          <t>set</t>
        </is>
      </c>
      <c r="G127" s="8">
        <f>IFERROR(VLOOKUP(C127,'Costco Price Book'!$A$5:$F$57,6,FALSE),0)</f>
        <v/>
      </c>
      <c r="H127" s="8">
        <f>E127*G127</f>
        <v/>
      </c>
    </row>
    <row r="128">
      <c r="A128" s="6" t="inlineStr">
        <is>
          <t>R20</t>
        </is>
      </c>
      <c r="B128" s="6" t="inlineStr">
        <is>
          <t>Beef burrito bowls</t>
        </is>
      </c>
      <c r="C128" s="6" t="inlineStr">
        <is>
          <t>BEE</t>
        </is>
      </c>
      <c r="D128" s="6" t="inlineStr">
        <is>
          <t>88/12 ground beef</t>
        </is>
      </c>
      <c r="E128" s="6" t="n">
        <v>2.5</v>
      </c>
      <c r="F128" s="6" t="inlineStr">
        <is>
          <t>lb</t>
        </is>
      </c>
      <c r="G128" s="8">
        <f>IFERROR(VLOOKUP(C128,'Costco Price Book'!$A$5:$F$57,6,FALSE),0)</f>
        <v/>
      </c>
      <c r="H128" s="8">
        <f>E128*G128</f>
        <v/>
      </c>
    </row>
    <row r="129">
      <c r="A129" s="6" t="inlineStr">
        <is>
          <t>R20</t>
        </is>
      </c>
      <c r="B129" s="6" t="inlineStr">
        <is>
          <t>Beef burrito bowls</t>
        </is>
      </c>
      <c r="C129" s="6" t="inlineStr">
        <is>
          <t>RIC</t>
        </is>
      </c>
      <c r="D129" s="6" t="inlineStr">
        <is>
          <t>Long-grain white rice</t>
        </is>
      </c>
      <c r="E129" s="6" t="n">
        <v>1.25</v>
      </c>
      <c r="F129" s="6" t="inlineStr">
        <is>
          <t>lb</t>
        </is>
      </c>
      <c r="G129" s="8">
        <f>IFERROR(VLOOKUP(C129,'Costco Price Book'!$A$5:$F$57,6,FALSE),0)</f>
        <v/>
      </c>
      <c r="H129" s="8">
        <f>E129*G129</f>
        <v/>
      </c>
    </row>
    <row r="130">
      <c r="A130" s="6" t="inlineStr">
        <is>
          <t>R20</t>
        </is>
      </c>
      <c r="B130" s="6" t="inlineStr">
        <is>
          <t>Beef burrito bowls</t>
        </is>
      </c>
      <c r="C130" s="6" t="inlineStr">
        <is>
          <t>BEA</t>
        </is>
      </c>
      <c r="D130" s="6" t="inlineStr">
        <is>
          <t>Black beans</t>
        </is>
      </c>
      <c r="E130" s="6" t="n">
        <v>2</v>
      </c>
      <c r="F130" s="6" t="inlineStr">
        <is>
          <t>can</t>
        </is>
      </c>
      <c r="G130" s="8">
        <f>IFERROR(VLOOKUP(C130,'Costco Price Book'!$A$5:$F$57,6,FALSE),0)</f>
        <v/>
      </c>
      <c r="H130" s="8">
        <f>E130*G130</f>
        <v/>
      </c>
    </row>
    <row r="131">
      <c r="A131" s="6" t="inlineStr">
        <is>
          <t>R20</t>
        </is>
      </c>
      <c r="B131" s="6" t="inlineStr">
        <is>
          <t>Beef burrito bowls</t>
        </is>
      </c>
      <c r="C131" s="6" t="inlineStr">
        <is>
          <t>COR</t>
        </is>
      </c>
      <c r="D131" s="6" t="inlineStr">
        <is>
          <t>Whole-kernel corn</t>
        </is>
      </c>
      <c r="E131" s="6" t="n">
        <v>1</v>
      </c>
      <c r="F131" s="6" t="inlineStr">
        <is>
          <t>can</t>
        </is>
      </c>
      <c r="G131" s="8">
        <f>IFERROR(VLOOKUP(C131,'Costco Price Book'!$A$5:$F$57,6,FALSE),0)</f>
        <v/>
      </c>
      <c r="H131" s="8">
        <f>E131*G131</f>
        <v/>
      </c>
    </row>
    <row r="132">
      <c r="A132" s="6" t="inlineStr">
        <is>
          <t>R20</t>
        </is>
      </c>
      <c r="B132" s="6" t="inlineStr">
        <is>
          <t>Beef burrito bowls</t>
        </is>
      </c>
      <c r="C132" s="6" t="inlineStr">
        <is>
          <t>LET</t>
        </is>
      </c>
      <c r="D132" s="6" t="inlineStr">
        <is>
          <t>Romaine hearts</t>
        </is>
      </c>
      <c r="E132" s="6" t="n">
        <v>2</v>
      </c>
      <c r="F132" s="6" t="inlineStr">
        <is>
          <t>heart</t>
        </is>
      </c>
      <c r="G132" s="8">
        <f>IFERROR(VLOOKUP(C132,'Costco Price Book'!$A$5:$F$57,6,FALSE),0)</f>
        <v/>
      </c>
      <c r="H132" s="8">
        <f>E132*G132</f>
        <v/>
      </c>
    </row>
    <row r="133">
      <c r="A133" s="6" t="inlineStr">
        <is>
          <t>R20</t>
        </is>
      </c>
      <c r="B133" s="6" t="inlineStr">
        <is>
          <t>Beef burrito bowls</t>
        </is>
      </c>
      <c r="C133" s="6" t="inlineStr">
        <is>
          <t>SAL</t>
        </is>
      </c>
      <c r="D133" s="6" t="inlineStr">
        <is>
          <t>Medium salsa</t>
        </is>
      </c>
      <c r="E133" s="6" t="n">
        <v>8</v>
      </c>
      <c r="F133" s="6" t="inlineStr">
        <is>
          <t>oz</t>
        </is>
      </c>
      <c r="G133" s="8">
        <f>IFERROR(VLOOKUP(C133,'Costco Price Book'!$A$5:$F$57,6,FALSE),0)</f>
        <v/>
      </c>
      <c r="H133" s="8">
        <f>E133*G133</f>
        <v/>
      </c>
    </row>
    <row r="134">
      <c r="A134" s="6" t="inlineStr">
        <is>
          <t>R20</t>
        </is>
      </c>
      <c r="B134" s="6" t="inlineStr">
        <is>
          <t>Beef burrito bowls</t>
        </is>
      </c>
      <c r="C134" s="6" t="inlineStr">
        <is>
          <t>CHE</t>
        </is>
      </c>
      <c r="D134" s="6" t="inlineStr">
        <is>
          <t>Shredded Mexican blend cheese</t>
        </is>
      </c>
      <c r="E134" s="6" t="n">
        <v>0.5</v>
      </c>
      <c r="F134" s="6" t="inlineStr">
        <is>
          <t>lb</t>
        </is>
      </c>
      <c r="G134" s="8">
        <f>IFERROR(VLOOKUP(C134,'Costco Price Book'!$A$5:$F$57,6,FALSE),0)</f>
        <v/>
      </c>
      <c r="H134" s="8">
        <f>E134*G134</f>
        <v/>
      </c>
    </row>
    <row r="135">
      <c r="A135" s="6" t="inlineStr">
        <is>
          <t>R20</t>
        </is>
      </c>
      <c r="B135" s="6" t="inlineStr">
        <is>
          <t>Beef burrito bowls</t>
        </is>
      </c>
      <c r="C135" s="6" t="inlineStr">
        <is>
          <t>OIL</t>
        </is>
      </c>
      <c r="D135" s="6" t="inlineStr">
        <is>
          <t>Pantry seasoning set: 2 tbsp oil, 1 tsp salt, 1/2 tsp pepper, 1 tsp garlic powder</t>
        </is>
      </c>
      <c r="E135" s="6" t="n">
        <v>1</v>
      </c>
      <c r="F135" s="6" t="inlineStr">
        <is>
          <t>set</t>
        </is>
      </c>
      <c r="G135" s="8">
        <f>IFERROR(VLOOKUP(C135,'Costco Price Book'!$A$5:$F$57,6,FALSE),0)</f>
        <v/>
      </c>
      <c r="H135" s="8">
        <f>E135*G135</f>
        <v/>
      </c>
    </row>
    <row r="136">
      <c r="A136" s="6" t="inlineStr">
        <is>
          <t>R21</t>
        </is>
      </c>
      <c r="B136" s="6" t="inlineStr">
        <is>
          <t>Sloppy Joes with potatoes and slaw</t>
        </is>
      </c>
      <c r="C136" s="6" t="inlineStr">
        <is>
          <t>BEE</t>
        </is>
      </c>
      <c r="D136" s="6" t="inlineStr">
        <is>
          <t>88/12 ground beef</t>
        </is>
      </c>
      <c r="E136" s="6" t="n">
        <v>2.5</v>
      </c>
      <c r="F136" s="6" t="inlineStr">
        <is>
          <t>lb</t>
        </is>
      </c>
      <c r="G136" s="8">
        <f>IFERROR(VLOOKUP(C136,'Costco Price Book'!$A$5:$F$57,6,FALSE),0)</f>
        <v/>
      </c>
      <c r="H136" s="8">
        <f>E136*G136</f>
        <v/>
      </c>
    </row>
    <row r="137">
      <c r="A137" s="6" t="inlineStr">
        <is>
          <t>R21</t>
        </is>
      </c>
      <c r="B137" s="6" t="inlineStr">
        <is>
          <t>Sloppy Joes with potatoes and slaw</t>
        </is>
      </c>
      <c r="C137" s="6" t="inlineStr">
        <is>
          <t>BUN</t>
        </is>
      </c>
      <c r="D137" s="6" t="inlineStr">
        <is>
          <t>Hamburger buns</t>
        </is>
      </c>
      <c r="E137" s="6" t="n">
        <v>6</v>
      </c>
      <c r="F137" s="6" t="inlineStr">
        <is>
          <t>bun</t>
        </is>
      </c>
      <c r="G137" s="8">
        <f>IFERROR(VLOOKUP(C137,'Costco Price Book'!$A$5:$F$57,6,FALSE),0)</f>
        <v/>
      </c>
      <c r="H137" s="8">
        <f>E137*G137</f>
        <v/>
      </c>
    </row>
    <row r="138">
      <c r="A138" s="6" t="inlineStr">
        <is>
          <t>R21</t>
        </is>
      </c>
      <c r="B138" s="6" t="inlineStr">
        <is>
          <t>Sloppy Joes with potatoes and slaw</t>
        </is>
      </c>
      <c r="C138" s="6" t="inlineStr">
        <is>
          <t>POT</t>
        </is>
      </c>
      <c r="D138" s="6" t="inlineStr">
        <is>
          <t>Russet potatoes</t>
        </is>
      </c>
      <c r="E138" s="6" t="n">
        <v>2.5</v>
      </c>
      <c r="F138" s="6" t="inlineStr">
        <is>
          <t>lb</t>
        </is>
      </c>
      <c r="G138" s="8">
        <f>IFERROR(VLOOKUP(C138,'Costco Price Book'!$A$5:$F$57,6,FALSE),0)</f>
        <v/>
      </c>
      <c r="H138" s="8">
        <f>E138*G138</f>
        <v/>
      </c>
    </row>
    <row r="139">
      <c r="A139" s="6" t="inlineStr">
        <is>
          <t>R21</t>
        </is>
      </c>
      <c r="B139" s="6" t="inlineStr">
        <is>
          <t>Sloppy Joes with potatoes and slaw</t>
        </is>
      </c>
      <c r="C139" s="6" t="inlineStr">
        <is>
          <t>SLAW</t>
        </is>
      </c>
      <c r="D139" s="6" t="inlineStr">
        <is>
          <t>Prepared coleslaw</t>
        </is>
      </c>
      <c r="E139" s="6" t="n">
        <v>1.25</v>
      </c>
      <c r="F139" s="6" t="inlineStr">
        <is>
          <t>lb</t>
        </is>
      </c>
      <c r="G139" s="8">
        <f>IFERROR(VLOOKUP(C139,'Costco Price Book'!$A$5:$F$57,6,FALSE),0)</f>
        <v/>
      </c>
      <c r="H139" s="8">
        <f>E139*G139</f>
        <v/>
      </c>
    </row>
    <row r="140">
      <c r="A140" s="6" t="inlineStr">
        <is>
          <t>R21</t>
        </is>
      </c>
      <c r="B140" s="6" t="inlineStr">
        <is>
          <t>Sloppy Joes with potatoes and slaw</t>
        </is>
      </c>
      <c r="C140" s="6" t="inlineStr">
        <is>
          <t>TOM</t>
        </is>
      </c>
      <c r="D140" s="6" t="inlineStr">
        <is>
          <t>Diced tomatoes</t>
        </is>
      </c>
      <c r="E140" s="6" t="n">
        <v>1</v>
      </c>
      <c r="F140" s="6" t="inlineStr">
        <is>
          <t>can</t>
        </is>
      </c>
      <c r="G140" s="8">
        <f>IFERROR(VLOOKUP(C140,'Costco Price Book'!$A$5:$F$57,6,FALSE),0)</f>
        <v/>
      </c>
      <c r="H140" s="8">
        <f>E140*G140</f>
        <v/>
      </c>
    </row>
    <row r="141">
      <c r="A141" s="6" t="inlineStr">
        <is>
          <t>R21</t>
        </is>
      </c>
      <c r="B141" s="6" t="inlineStr">
        <is>
          <t>Sloppy Joes with potatoes and slaw</t>
        </is>
      </c>
      <c r="C141" s="6" t="inlineStr">
        <is>
          <t>OIL</t>
        </is>
      </c>
      <c r="D141" s="6" t="inlineStr">
        <is>
          <t>Pantry seasoning set: 2 tbsp oil, 1 tsp salt, 1/2 tsp pepper, 1 tsp garlic powder</t>
        </is>
      </c>
      <c r="E141" s="6" t="n">
        <v>1</v>
      </c>
      <c r="F141" s="6" t="inlineStr">
        <is>
          <t>set</t>
        </is>
      </c>
      <c r="G141" s="8">
        <f>IFERROR(VLOOKUP(C141,'Costco Price Book'!$A$5:$F$57,6,FALSE),0)</f>
        <v/>
      </c>
      <c r="H141" s="8">
        <f>E141*G141</f>
        <v/>
      </c>
    </row>
    <row r="142">
      <c r="A142" s="6" t="inlineStr">
        <is>
          <t>R22</t>
        </is>
      </c>
      <c r="B142" s="6" t="inlineStr">
        <is>
          <t>Mexican stuffed peppers</t>
        </is>
      </c>
      <c r="C142" s="6" t="inlineStr">
        <is>
          <t>BEE</t>
        </is>
      </c>
      <c r="D142" s="6" t="inlineStr">
        <is>
          <t>88/12 ground beef</t>
        </is>
      </c>
      <c r="E142" s="6" t="n">
        <v>2.5</v>
      </c>
      <c r="F142" s="6" t="inlineStr">
        <is>
          <t>lb</t>
        </is>
      </c>
      <c r="G142" s="8">
        <f>IFERROR(VLOOKUP(C142,'Costco Price Book'!$A$5:$F$57,6,FALSE),0)</f>
        <v/>
      </c>
      <c r="H142" s="8">
        <f>E142*G142</f>
        <v/>
      </c>
    </row>
    <row r="143">
      <c r="A143" s="6" t="inlineStr">
        <is>
          <t>R22</t>
        </is>
      </c>
      <c r="B143" s="6" t="inlineStr">
        <is>
          <t>Mexican stuffed peppers</t>
        </is>
      </c>
      <c r="C143" s="6" t="inlineStr">
        <is>
          <t>RIC</t>
        </is>
      </c>
      <c r="D143" s="6" t="inlineStr">
        <is>
          <t>Long-grain white rice</t>
        </is>
      </c>
      <c r="E143" s="6" t="n">
        <v>1</v>
      </c>
      <c r="F143" s="6" t="inlineStr">
        <is>
          <t>lb</t>
        </is>
      </c>
      <c r="G143" s="8">
        <f>IFERROR(VLOOKUP(C143,'Costco Price Book'!$A$5:$F$57,6,FALSE),0)</f>
        <v/>
      </c>
      <c r="H143" s="8">
        <f>E143*G143</f>
        <v/>
      </c>
    </row>
    <row r="144">
      <c r="A144" s="6" t="inlineStr">
        <is>
          <t>R22</t>
        </is>
      </c>
      <c r="B144" s="6" t="inlineStr">
        <is>
          <t>Mexican stuffed peppers</t>
        </is>
      </c>
      <c r="C144" s="6" t="inlineStr">
        <is>
          <t>PEP</t>
        </is>
      </c>
      <c r="D144" s="6" t="inlineStr">
        <is>
          <t>Bell peppers</t>
        </is>
      </c>
      <c r="E144" s="6" t="n">
        <v>5</v>
      </c>
      <c r="F144" s="6" t="inlineStr">
        <is>
          <t>each</t>
        </is>
      </c>
      <c r="G144" s="8">
        <f>IFERROR(VLOOKUP(C144,'Costco Price Book'!$A$5:$F$57,6,FALSE),0)</f>
        <v/>
      </c>
      <c r="H144" s="8">
        <f>E144*G144</f>
        <v/>
      </c>
    </row>
    <row r="145">
      <c r="A145" s="6" t="inlineStr">
        <is>
          <t>R22</t>
        </is>
      </c>
      <c r="B145" s="6" t="inlineStr">
        <is>
          <t>Mexican stuffed peppers</t>
        </is>
      </c>
      <c r="C145" s="6" t="inlineStr">
        <is>
          <t>TOM</t>
        </is>
      </c>
      <c r="D145" s="6" t="inlineStr">
        <is>
          <t>Diced tomatoes</t>
        </is>
      </c>
      <c r="E145" s="6" t="n">
        <v>1</v>
      </c>
      <c r="F145" s="6" t="inlineStr">
        <is>
          <t>can</t>
        </is>
      </c>
      <c r="G145" s="8">
        <f>IFERROR(VLOOKUP(C145,'Costco Price Book'!$A$5:$F$57,6,FALSE),0)</f>
        <v/>
      </c>
      <c r="H145" s="8">
        <f>E145*G145</f>
        <v/>
      </c>
    </row>
    <row r="146">
      <c r="A146" s="6" t="inlineStr">
        <is>
          <t>R22</t>
        </is>
      </c>
      <c r="B146" s="6" t="inlineStr">
        <is>
          <t>Mexican stuffed peppers</t>
        </is>
      </c>
      <c r="C146" s="6" t="inlineStr">
        <is>
          <t>COR</t>
        </is>
      </c>
      <c r="D146" s="6" t="inlineStr">
        <is>
          <t>Whole-kernel corn</t>
        </is>
      </c>
      <c r="E146" s="6" t="n">
        <v>1</v>
      </c>
      <c r="F146" s="6" t="inlineStr">
        <is>
          <t>can</t>
        </is>
      </c>
      <c r="G146" s="8">
        <f>IFERROR(VLOOKUP(C146,'Costco Price Book'!$A$5:$F$57,6,FALSE),0)</f>
        <v/>
      </c>
      <c r="H146" s="8">
        <f>E146*G146</f>
        <v/>
      </c>
    </row>
    <row r="147">
      <c r="A147" s="6" t="inlineStr">
        <is>
          <t>R22</t>
        </is>
      </c>
      <c r="B147" s="6" t="inlineStr">
        <is>
          <t>Mexican stuffed peppers</t>
        </is>
      </c>
      <c r="C147" s="6" t="inlineStr">
        <is>
          <t>CHE</t>
        </is>
      </c>
      <c r="D147" s="6" t="inlineStr">
        <is>
          <t>Shredded Mexican blend cheese</t>
        </is>
      </c>
      <c r="E147" s="6" t="n">
        <v>0.75</v>
      </c>
      <c r="F147" s="6" t="inlineStr">
        <is>
          <t>lb</t>
        </is>
      </c>
      <c r="G147" s="8">
        <f>IFERROR(VLOOKUP(C147,'Costco Price Book'!$A$5:$F$57,6,FALSE),0)</f>
        <v/>
      </c>
      <c r="H147" s="8">
        <f>E147*G147</f>
        <v/>
      </c>
    </row>
    <row r="148">
      <c r="A148" s="6" t="inlineStr">
        <is>
          <t>R22</t>
        </is>
      </c>
      <c r="B148" s="6" t="inlineStr">
        <is>
          <t>Mexican stuffed peppers</t>
        </is>
      </c>
      <c r="C148" s="6" t="inlineStr">
        <is>
          <t>OIL</t>
        </is>
      </c>
      <c r="D148" s="6" t="inlineStr">
        <is>
          <t>Pantry seasoning set: 2 tbsp oil, 1 tsp salt, 1/2 tsp pepper, 1 tsp garlic powder</t>
        </is>
      </c>
      <c r="E148" s="6" t="n">
        <v>1</v>
      </c>
      <c r="F148" s="6" t="inlineStr">
        <is>
          <t>set</t>
        </is>
      </c>
      <c r="G148" s="8">
        <f>IFERROR(VLOOKUP(C148,'Costco Price Book'!$A$5:$F$57,6,FALSE),0)</f>
        <v/>
      </c>
      <c r="H148" s="8">
        <f>E148*G148</f>
        <v/>
      </c>
    </row>
    <row r="149">
      <c r="A149" s="6" t="inlineStr">
        <is>
          <t>R23</t>
        </is>
      </c>
      <c r="B149" s="6" t="inlineStr">
        <is>
          <t>Turkey chili over rice</t>
        </is>
      </c>
      <c r="C149" s="6" t="inlineStr">
        <is>
          <t>TUR</t>
        </is>
      </c>
      <c r="D149" s="6" t="inlineStr">
        <is>
          <t>Lean ground turkey</t>
        </is>
      </c>
      <c r="E149" s="6" t="n">
        <v>2.5</v>
      </c>
      <c r="F149" s="6" t="inlineStr">
        <is>
          <t>lb</t>
        </is>
      </c>
      <c r="G149" s="8">
        <f>IFERROR(VLOOKUP(C149,'Costco Price Book'!$A$5:$F$57,6,FALSE),0)</f>
        <v/>
      </c>
      <c r="H149" s="8">
        <f>E149*G149</f>
        <v/>
      </c>
    </row>
    <row r="150">
      <c r="A150" s="6" t="inlineStr">
        <is>
          <t>R23</t>
        </is>
      </c>
      <c r="B150" s="6" t="inlineStr">
        <is>
          <t>Turkey chili over rice</t>
        </is>
      </c>
      <c r="C150" s="6" t="inlineStr">
        <is>
          <t>RIC</t>
        </is>
      </c>
      <c r="D150" s="6" t="inlineStr">
        <is>
          <t>Long-grain white rice</t>
        </is>
      </c>
      <c r="E150" s="6" t="n">
        <v>1</v>
      </c>
      <c r="F150" s="6" t="inlineStr">
        <is>
          <t>lb</t>
        </is>
      </c>
      <c r="G150" s="8">
        <f>IFERROR(VLOOKUP(C150,'Costco Price Book'!$A$5:$F$57,6,FALSE),0)</f>
        <v/>
      </c>
      <c r="H150" s="8">
        <f>E150*G150</f>
        <v/>
      </c>
    </row>
    <row r="151">
      <c r="A151" s="6" t="inlineStr">
        <is>
          <t>R23</t>
        </is>
      </c>
      <c r="B151" s="6" t="inlineStr">
        <is>
          <t>Turkey chili over rice</t>
        </is>
      </c>
      <c r="C151" s="6" t="inlineStr">
        <is>
          <t>BEA</t>
        </is>
      </c>
      <c r="D151" s="6" t="inlineStr">
        <is>
          <t>Black beans</t>
        </is>
      </c>
      <c r="E151" s="6" t="n">
        <v>2</v>
      </c>
      <c r="F151" s="6" t="inlineStr">
        <is>
          <t>can</t>
        </is>
      </c>
      <c r="G151" s="8">
        <f>IFERROR(VLOOKUP(C151,'Costco Price Book'!$A$5:$F$57,6,FALSE),0)</f>
        <v/>
      </c>
      <c r="H151" s="8">
        <f>E151*G151</f>
        <v/>
      </c>
    </row>
    <row r="152">
      <c r="A152" s="6" t="inlineStr">
        <is>
          <t>R23</t>
        </is>
      </c>
      <c r="B152" s="6" t="inlineStr">
        <is>
          <t>Turkey chili over rice</t>
        </is>
      </c>
      <c r="C152" s="6" t="inlineStr">
        <is>
          <t>TOM</t>
        </is>
      </c>
      <c r="D152" s="6" t="inlineStr">
        <is>
          <t>Diced tomatoes</t>
        </is>
      </c>
      <c r="E152" s="6" t="n">
        <v>2</v>
      </c>
      <c r="F152" s="6" t="inlineStr">
        <is>
          <t>can</t>
        </is>
      </c>
      <c r="G152" s="8">
        <f>IFERROR(VLOOKUP(C152,'Costco Price Book'!$A$5:$F$57,6,FALSE),0)</f>
        <v/>
      </c>
      <c r="H152" s="8">
        <f>E152*G152</f>
        <v/>
      </c>
    </row>
    <row r="153">
      <c r="A153" s="6" t="inlineStr">
        <is>
          <t>R23</t>
        </is>
      </c>
      <c r="B153" s="6" t="inlineStr">
        <is>
          <t>Turkey chili over rice</t>
        </is>
      </c>
      <c r="C153" s="6" t="inlineStr">
        <is>
          <t>PEP</t>
        </is>
      </c>
      <c r="D153" s="6" t="inlineStr">
        <is>
          <t>Bell peppers</t>
        </is>
      </c>
      <c r="E153" s="6" t="n">
        <v>2</v>
      </c>
      <c r="F153" s="6" t="inlineStr">
        <is>
          <t>each</t>
        </is>
      </c>
      <c r="G153" s="8">
        <f>IFERROR(VLOOKUP(C153,'Costco Price Book'!$A$5:$F$57,6,FALSE),0)</f>
        <v/>
      </c>
      <c r="H153" s="8">
        <f>E153*G153</f>
        <v/>
      </c>
    </row>
    <row r="154">
      <c r="A154" s="6" t="inlineStr">
        <is>
          <t>R23</t>
        </is>
      </c>
      <c r="B154" s="6" t="inlineStr">
        <is>
          <t>Turkey chili over rice</t>
        </is>
      </c>
      <c r="C154" s="6" t="inlineStr">
        <is>
          <t>CHILI</t>
        </is>
      </c>
      <c r="D154" s="6" t="inlineStr">
        <is>
          <t>Chili seasoning</t>
        </is>
      </c>
      <c r="E154" s="6" t="n">
        <v>1</v>
      </c>
      <c r="F154" s="6" t="inlineStr">
        <is>
          <t>oz</t>
        </is>
      </c>
      <c r="G154" s="8">
        <f>IFERROR(VLOOKUP(C154,'Costco Price Book'!$A$5:$F$57,6,FALSE),0)</f>
        <v/>
      </c>
      <c r="H154" s="8">
        <f>E154*G154</f>
        <v/>
      </c>
    </row>
    <row r="155">
      <c r="A155" s="6" t="inlineStr">
        <is>
          <t>R23</t>
        </is>
      </c>
      <c r="B155" s="6" t="inlineStr">
        <is>
          <t>Turkey chili over rice</t>
        </is>
      </c>
      <c r="C155" s="6" t="inlineStr">
        <is>
          <t>OIL</t>
        </is>
      </c>
      <c r="D155" s="6" t="inlineStr">
        <is>
          <t>Pantry seasoning set: 2 tbsp oil, 1 tsp salt, 1/2 tsp pepper, 1 tsp garlic powder</t>
        </is>
      </c>
      <c r="E155" s="6" t="n">
        <v>1</v>
      </c>
      <c r="F155" s="6" t="inlineStr">
        <is>
          <t>set</t>
        </is>
      </c>
      <c r="G155" s="8">
        <f>IFERROR(VLOOKUP(C155,'Costco Price Book'!$A$5:$F$57,6,FALSE),0)</f>
        <v/>
      </c>
      <c r="H155" s="8">
        <f>E155*G155</f>
        <v/>
      </c>
    </row>
    <row r="156">
      <c r="A156" s="6" t="inlineStr">
        <is>
          <t>R24</t>
        </is>
      </c>
      <c r="B156" s="6" t="inlineStr">
        <is>
          <t>Turkey loaded nachos</t>
        </is>
      </c>
      <c r="C156" s="6" t="inlineStr">
        <is>
          <t>TUR</t>
        </is>
      </c>
      <c r="D156" s="6" t="inlineStr">
        <is>
          <t>Lean ground turkey</t>
        </is>
      </c>
      <c r="E156" s="6" t="n">
        <v>2.5</v>
      </c>
      <c r="F156" s="6" t="inlineStr">
        <is>
          <t>lb</t>
        </is>
      </c>
      <c r="G156" s="8">
        <f>IFERROR(VLOOKUP(C156,'Costco Price Book'!$A$5:$F$57,6,FALSE),0)</f>
        <v/>
      </c>
      <c r="H156" s="8">
        <f>E156*G156</f>
        <v/>
      </c>
    </row>
    <row r="157">
      <c r="A157" s="6" t="inlineStr">
        <is>
          <t>R24</t>
        </is>
      </c>
      <c r="B157" s="6" t="inlineStr">
        <is>
          <t>Turkey loaded nachos</t>
        </is>
      </c>
      <c r="C157" s="6" t="inlineStr">
        <is>
          <t>CHI</t>
        </is>
      </c>
      <c r="D157" s="6" t="inlineStr">
        <is>
          <t>Tortilla chips</t>
        </is>
      </c>
      <c r="E157" s="6" t="n">
        <v>18</v>
      </c>
      <c r="F157" s="6" t="inlineStr">
        <is>
          <t>oz</t>
        </is>
      </c>
      <c r="G157" s="8">
        <f>IFERROR(VLOOKUP(C157,'Costco Price Book'!$A$5:$F$57,6,FALSE),0)</f>
        <v/>
      </c>
      <c r="H157" s="8">
        <f>E157*G157</f>
        <v/>
      </c>
    </row>
    <row r="158">
      <c r="A158" s="6" t="inlineStr">
        <is>
          <t>R24</t>
        </is>
      </c>
      <c r="B158" s="6" t="inlineStr">
        <is>
          <t>Turkey loaded nachos</t>
        </is>
      </c>
      <c r="C158" s="6" t="inlineStr">
        <is>
          <t>BEA</t>
        </is>
      </c>
      <c r="D158" s="6" t="inlineStr">
        <is>
          <t>Black beans</t>
        </is>
      </c>
      <c r="E158" s="6" t="n">
        <v>2</v>
      </c>
      <c r="F158" s="6" t="inlineStr">
        <is>
          <t>can</t>
        </is>
      </c>
      <c r="G158" s="8">
        <f>IFERROR(VLOOKUP(C158,'Costco Price Book'!$A$5:$F$57,6,FALSE),0)</f>
        <v/>
      </c>
      <c r="H158" s="8">
        <f>E158*G158</f>
        <v/>
      </c>
    </row>
    <row r="159">
      <c r="A159" s="6" t="inlineStr">
        <is>
          <t>R24</t>
        </is>
      </c>
      <c r="B159" s="6" t="inlineStr">
        <is>
          <t>Turkey loaded nachos</t>
        </is>
      </c>
      <c r="C159" s="6" t="inlineStr">
        <is>
          <t>COR</t>
        </is>
      </c>
      <c r="D159" s="6" t="inlineStr">
        <is>
          <t>Whole-kernel corn</t>
        </is>
      </c>
      <c r="E159" s="6" t="n">
        <v>1</v>
      </c>
      <c r="F159" s="6" t="inlineStr">
        <is>
          <t>can</t>
        </is>
      </c>
      <c r="G159" s="8">
        <f>IFERROR(VLOOKUP(C159,'Costco Price Book'!$A$5:$F$57,6,FALSE),0)</f>
        <v/>
      </c>
      <c r="H159" s="8">
        <f>E159*G159</f>
        <v/>
      </c>
    </row>
    <row r="160">
      <c r="A160" s="6" t="inlineStr">
        <is>
          <t>R24</t>
        </is>
      </c>
      <c r="B160" s="6" t="inlineStr">
        <is>
          <t>Turkey loaded nachos</t>
        </is>
      </c>
      <c r="C160" s="6" t="inlineStr">
        <is>
          <t>CHE</t>
        </is>
      </c>
      <c r="D160" s="6" t="inlineStr">
        <is>
          <t>Shredded Mexican blend cheese</t>
        </is>
      </c>
      <c r="E160" s="6" t="n">
        <v>0.75</v>
      </c>
      <c r="F160" s="6" t="inlineStr">
        <is>
          <t>lb</t>
        </is>
      </c>
      <c r="G160" s="8">
        <f>IFERROR(VLOOKUP(C160,'Costco Price Book'!$A$5:$F$57,6,FALSE),0)</f>
        <v/>
      </c>
      <c r="H160" s="8">
        <f>E160*G160</f>
        <v/>
      </c>
    </row>
    <row r="161">
      <c r="A161" s="6" t="inlineStr">
        <is>
          <t>R24</t>
        </is>
      </c>
      <c r="B161" s="6" t="inlineStr">
        <is>
          <t>Turkey loaded nachos</t>
        </is>
      </c>
      <c r="C161" s="6" t="inlineStr">
        <is>
          <t>LET</t>
        </is>
      </c>
      <c r="D161" s="6" t="inlineStr">
        <is>
          <t>Romaine hearts</t>
        </is>
      </c>
      <c r="E161" s="6" t="n">
        <v>2</v>
      </c>
      <c r="F161" s="6" t="inlineStr">
        <is>
          <t>heart</t>
        </is>
      </c>
      <c r="G161" s="8">
        <f>IFERROR(VLOOKUP(C161,'Costco Price Book'!$A$5:$F$57,6,FALSE),0)</f>
        <v/>
      </c>
      <c r="H161" s="8">
        <f>E161*G161</f>
        <v/>
      </c>
    </row>
    <row r="162">
      <c r="A162" s="6" t="inlineStr">
        <is>
          <t>R24</t>
        </is>
      </c>
      <c r="B162" s="6" t="inlineStr">
        <is>
          <t>Turkey loaded nachos</t>
        </is>
      </c>
      <c r="C162" s="6" t="inlineStr">
        <is>
          <t>SAL</t>
        </is>
      </c>
      <c r="D162" s="6" t="inlineStr">
        <is>
          <t>Medium salsa</t>
        </is>
      </c>
      <c r="E162" s="6" t="n">
        <v>8</v>
      </c>
      <c r="F162" s="6" t="inlineStr">
        <is>
          <t>oz</t>
        </is>
      </c>
      <c r="G162" s="8">
        <f>IFERROR(VLOOKUP(C162,'Costco Price Book'!$A$5:$F$57,6,FALSE),0)</f>
        <v/>
      </c>
      <c r="H162" s="8">
        <f>E162*G162</f>
        <v/>
      </c>
    </row>
    <row r="163">
      <c r="A163" s="6" t="inlineStr">
        <is>
          <t>R24</t>
        </is>
      </c>
      <c r="B163" s="6" t="inlineStr">
        <is>
          <t>Turkey loaded nachos</t>
        </is>
      </c>
      <c r="C163" s="6" t="inlineStr">
        <is>
          <t>OIL</t>
        </is>
      </c>
      <c r="D163" s="6" t="inlineStr">
        <is>
          <t>Pantry seasoning set: 2 tbsp oil, 1 tsp salt, 1/2 tsp pepper, 1 tsp garlic powder</t>
        </is>
      </c>
      <c r="E163" s="6" t="n">
        <v>1</v>
      </c>
      <c r="F163" s="6" t="inlineStr">
        <is>
          <t>set</t>
        </is>
      </c>
      <c r="G163" s="8">
        <f>IFERROR(VLOOKUP(C163,'Costco Price Book'!$A$5:$F$57,6,FALSE),0)</f>
        <v/>
      </c>
      <c r="H163" s="8">
        <f>E163*G163</f>
        <v/>
      </c>
    </row>
    <row r="164">
      <c r="A164" s="6" t="inlineStr">
        <is>
          <t>R25</t>
        </is>
      </c>
      <c r="B164" s="6" t="inlineStr">
        <is>
          <t>Slow-cooker pulled pork sandwiches</t>
        </is>
      </c>
      <c r="C164" s="6" t="inlineStr">
        <is>
          <t>PSH</t>
        </is>
      </c>
      <c r="D164" s="6" t="inlineStr">
        <is>
          <t>Boneless pork shoulder for pulled pork</t>
        </is>
      </c>
      <c r="E164" s="6" t="n">
        <v>3.25</v>
      </c>
      <c r="F164" s="6" t="inlineStr">
        <is>
          <t>lb</t>
        </is>
      </c>
      <c r="G164" s="8">
        <f>IFERROR(VLOOKUP(C164,'Costco Price Book'!$A$5:$F$57,6,FALSE),0)</f>
        <v/>
      </c>
      <c r="H164" s="8">
        <f>E164*G164</f>
        <v/>
      </c>
    </row>
    <row r="165">
      <c r="A165" s="6" t="inlineStr">
        <is>
          <t>R25</t>
        </is>
      </c>
      <c r="B165" s="6" t="inlineStr">
        <is>
          <t>Slow-cooker pulled pork sandwiches</t>
        </is>
      </c>
      <c r="C165" s="6" t="inlineStr">
        <is>
          <t>BBQ</t>
        </is>
      </c>
      <c r="D165" s="6" t="inlineStr">
        <is>
          <t>BBQ sauce</t>
        </is>
      </c>
      <c r="E165" s="6" t="n">
        <v>12</v>
      </c>
      <c r="F165" s="6" t="inlineStr">
        <is>
          <t>oz</t>
        </is>
      </c>
      <c r="G165" s="8">
        <f>IFERROR(VLOOKUP(C165,'Costco Price Book'!$A$5:$F$57,6,FALSE),0)</f>
        <v/>
      </c>
      <c r="H165" s="8">
        <f>E165*G165</f>
        <v/>
      </c>
    </row>
    <row r="166">
      <c r="A166" s="6" t="inlineStr">
        <is>
          <t>R25</t>
        </is>
      </c>
      <c r="B166" s="6" t="inlineStr">
        <is>
          <t>Slow-cooker pulled pork sandwiches</t>
        </is>
      </c>
      <c r="C166" s="6" t="inlineStr">
        <is>
          <t>BUN</t>
        </is>
      </c>
      <c r="D166" s="6" t="inlineStr">
        <is>
          <t>Hamburger buns</t>
        </is>
      </c>
      <c r="E166" s="6" t="n">
        <v>6</v>
      </c>
      <c r="F166" s="6" t="inlineStr">
        <is>
          <t>bun</t>
        </is>
      </c>
      <c r="G166" s="8">
        <f>IFERROR(VLOOKUP(C166,'Costco Price Book'!$A$5:$F$57,6,FALSE),0)</f>
        <v/>
      </c>
      <c r="H166" s="8">
        <f>E166*G166</f>
        <v/>
      </c>
    </row>
    <row r="167">
      <c r="A167" s="6" t="inlineStr">
        <is>
          <t>R25</t>
        </is>
      </c>
      <c r="B167" s="6" t="inlineStr">
        <is>
          <t>Slow-cooker pulled pork sandwiches</t>
        </is>
      </c>
      <c r="C167" s="6" t="inlineStr">
        <is>
          <t>SLAW</t>
        </is>
      </c>
      <c r="D167" s="6" t="inlineStr">
        <is>
          <t>Prepared coleslaw</t>
        </is>
      </c>
      <c r="E167" s="6" t="n">
        <v>1.25</v>
      </c>
      <c r="F167" s="6" t="inlineStr">
        <is>
          <t>lb</t>
        </is>
      </c>
      <c r="G167" s="8">
        <f>IFERROR(VLOOKUP(C167,'Costco Price Book'!$A$5:$F$57,6,FALSE),0)</f>
        <v/>
      </c>
      <c r="H167" s="8">
        <f>E167*G167</f>
        <v/>
      </c>
    </row>
    <row r="168">
      <c r="A168" s="6" t="inlineStr">
        <is>
          <t>R25</t>
        </is>
      </c>
      <c r="B168" s="6" t="inlineStr">
        <is>
          <t>Slow-cooker pulled pork sandwiches</t>
        </is>
      </c>
      <c r="C168" s="6" t="inlineStr">
        <is>
          <t>BEA</t>
        </is>
      </c>
      <c r="D168" s="6" t="inlineStr">
        <is>
          <t>Black beans</t>
        </is>
      </c>
      <c r="E168" s="6" t="n">
        <v>2</v>
      </c>
      <c r="F168" s="6" t="inlineStr">
        <is>
          <t>can</t>
        </is>
      </c>
      <c r="G168" s="8">
        <f>IFERROR(VLOOKUP(C168,'Costco Price Book'!$A$5:$F$57,6,FALSE),0)</f>
        <v/>
      </c>
      <c r="H168" s="8">
        <f>E168*G168</f>
        <v/>
      </c>
    </row>
    <row r="169">
      <c r="A169" s="6" t="inlineStr">
        <is>
          <t>R25</t>
        </is>
      </c>
      <c r="B169" s="6" t="inlineStr">
        <is>
          <t>Slow-cooker pulled pork sandwiches</t>
        </is>
      </c>
      <c r="C169" s="6" t="inlineStr">
        <is>
          <t>OIL</t>
        </is>
      </c>
      <c r="D169" s="6" t="inlineStr">
        <is>
          <t>Pantry seasoning set: 2 tbsp oil, 1 tsp salt, 1/2 tsp pepper, 1 tsp garlic powder</t>
        </is>
      </c>
      <c r="E169" s="6" t="n">
        <v>1</v>
      </c>
      <c r="F169" s="6" t="inlineStr">
        <is>
          <t>set</t>
        </is>
      </c>
      <c r="G169" s="8">
        <f>IFERROR(VLOOKUP(C169,'Costco Price Book'!$A$5:$F$57,6,FALSE),0)</f>
        <v/>
      </c>
      <c r="H169" s="8">
        <f>E169*G169</f>
        <v/>
      </c>
    </row>
    <row r="170">
      <c r="A170" s="6" t="inlineStr">
        <is>
          <t>R26</t>
        </is>
      </c>
      <c r="B170" s="6" t="inlineStr">
        <is>
          <t>Pulled-pork carnitas tacos with rice</t>
        </is>
      </c>
      <c r="C170" s="6" t="inlineStr">
        <is>
          <t>PSH</t>
        </is>
      </c>
      <c r="D170" s="6" t="inlineStr">
        <is>
          <t>Boneless pork shoulder for pulled pork</t>
        </is>
      </c>
      <c r="E170" s="6" t="n">
        <v>3.25</v>
      </c>
      <c r="F170" s="6" t="inlineStr">
        <is>
          <t>lb</t>
        </is>
      </c>
      <c r="G170" s="8">
        <f>IFERROR(VLOOKUP(C170,'Costco Price Book'!$A$5:$F$57,6,FALSE),0)</f>
        <v/>
      </c>
      <c r="H170" s="8">
        <f>E170*G170</f>
        <v/>
      </c>
    </row>
    <row r="171">
      <c r="A171" s="6" t="inlineStr">
        <is>
          <t>R26</t>
        </is>
      </c>
      <c r="B171" s="6" t="inlineStr">
        <is>
          <t>Pulled-pork carnitas tacos with rice</t>
        </is>
      </c>
      <c r="C171" s="6" t="inlineStr">
        <is>
          <t>TOR</t>
        </is>
      </c>
      <c r="D171" s="6" t="inlineStr">
        <is>
          <t>6-inch flour tortillas</t>
        </is>
      </c>
      <c r="E171" s="6" t="n">
        <v>15</v>
      </c>
      <c r="F171" s="6" t="inlineStr">
        <is>
          <t>each</t>
        </is>
      </c>
      <c r="G171" s="8">
        <f>IFERROR(VLOOKUP(C171,'Costco Price Book'!$A$5:$F$57,6,FALSE),0)</f>
        <v/>
      </c>
      <c r="H171" s="8">
        <f>E171*G171</f>
        <v/>
      </c>
    </row>
    <row r="172">
      <c r="A172" s="6" t="inlineStr">
        <is>
          <t>R26</t>
        </is>
      </c>
      <c r="B172" s="6" t="inlineStr">
        <is>
          <t>Pulled-pork carnitas tacos with rice</t>
        </is>
      </c>
      <c r="C172" s="6" t="inlineStr">
        <is>
          <t>RIC</t>
        </is>
      </c>
      <c r="D172" s="6" t="inlineStr">
        <is>
          <t>Long-grain white rice</t>
        </is>
      </c>
      <c r="E172" s="6" t="n">
        <v>1</v>
      </c>
      <c r="F172" s="6" t="inlineStr">
        <is>
          <t>lb</t>
        </is>
      </c>
      <c r="G172" s="8">
        <f>IFERROR(VLOOKUP(C172,'Costco Price Book'!$A$5:$F$57,6,FALSE),0)</f>
        <v/>
      </c>
      <c r="H172" s="8">
        <f>E172*G172</f>
        <v/>
      </c>
    </row>
    <row r="173">
      <c r="A173" s="6" t="inlineStr">
        <is>
          <t>R26</t>
        </is>
      </c>
      <c r="B173" s="6" t="inlineStr">
        <is>
          <t>Pulled-pork carnitas tacos with rice</t>
        </is>
      </c>
      <c r="C173" s="6" t="inlineStr">
        <is>
          <t>BEA</t>
        </is>
      </c>
      <c r="D173" s="6" t="inlineStr">
        <is>
          <t>Black beans</t>
        </is>
      </c>
      <c r="E173" s="6" t="n">
        <v>2</v>
      </c>
      <c r="F173" s="6" t="inlineStr">
        <is>
          <t>can</t>
        </is>
      </c>
      <c r="G173" s="8">
        <f>IFERROR(VLOOKUP(C173,'Costco Price Book'!$A$5:$F$57,6,FALSE),0)</f>
        <v/>
      </c>
      <c r="H173" s="8">
        <f>E173*G173</f>
        <v/>
      </c>
    </row>
    <row r="174">
      <c r="A174" s="6" t="inlineStr">
        <is>
          <t>R26</t>
        </is>
      </c>
      <c r="B174" s="6" t="inlineStr">
        <is>
          <t>Pulled-pork carnitas tacos with rice</t>
        </is>
      </c>
      <c r="C174" s="6" t="inlineStr">
        <is>
          <t>PEP</t>
        </is>
      </c>
      <c r="D174" s="6" t="inlineStr">
        <is>
          <t>Bell peppers</t>
        </is>
      </c>
      <c r="E174" s="6" t="n">
        <v>2</v>
      </c>
      <c r="F174" s="6" t="inlineStr">
        <is>
          <t>each</t>
        </is>
      </c>
      <c r="G174" s="8">
        <f>IFERROR(VLOOKUP(C174,'Costco Price Book'!$A$5:$F$57,6,FALSE),0)</f>
        <v/>
      </c>
      <c r="H174" s="8">
        <f>E174*G174</f>
        <v/>
      </c>
    </row>
    <row r="175">
      <c r="A175" s="6" t="inlineStr">
        <is>
          <t>R26</t>
        </is>
      </c>
      <c r="B175" s="6" t="inlineStr">
        <is>
          <t>Pulled-pork carnitas tacos with rice</t>
        </is>
      </c>
      <c r="C175" s="6" t="inlineStr">
        <is>
          <t>SAL</t>
        </is>
      </c>
      <c r="D175" s="6" t="inlineStr">
        <is>
          <t>Medium salsa</t>
        </is>
      </c>
      <c r="E175" s="6" t="n">
        <v>8</v>
      </c>
      <c r="F175" s="6" t="inlineStr">
        <is>
          <t>oz</t>
        </is>
      </c>
      <c r="G175" s="8">
        <f>IFERROR(VLOOKUP(C175,'Costco Price Book'!$A$5:$F$57,6,FALSE),0)</f>
        <v/>
      </c>
      <c r="H175" s="8">
        <f>E175*G175</f>
        <v/>
      </c>
    </row>
    <row r="176">
      <c r="A176" s="6" t="inlineStr">
        <is>
          <t>R26</t>
        </is>
      </c>
      <c r="B176" s="6" t="inlineStr">
        <is>
          <t>Pulled-pork carnitas tacos with rice</t>
        </is>
      </c>
      <c r="C176" s="6" t="inlineStr">
        <is>
          <t>OIL</t>
        </is>
      </c>
      <c r="D176" s="6" t="inlineStr">
        <is>
          <t>Pantry seasoning set: 2 tbsp oil, 1 tsp salt, 1/2 tsp pepper, 1 tsp garlic powder</t>
        </is>
      </c>
      <c r="E176" s="6" t="n">
        <v>1</v>
      </c>
      <c r="F176" s="6" t="inlineStr">
        <is>
          <t>set</t>
        </is>
      </c>
      <c r="G176" s="8">
        <f>IFERROR(VLOOKUP(C176,'Costco Price Book'!$A$5:$F$57,6,FALSE),0)</f>
        <v/>
      </c>
      <c r="H176" s="8">
        <f>E176*G176</f>
        <v/>
      </c>
    </row>
    <row r="177">
      <c r="A177" s="6" t="inlineStr">
        <is>
          <t>R27</t>
        </is>
      </c>
      <c r="B177" s="6" t="inlineStr">
        <is>
          <t>Smoky pulled-pork rice plates</t>
        </is>
      </c>
      <c r="C177" s="6" t="inlineStr">
        <is>
          <t>PSH</t>
        </is>
      </c>
      <c r="D177" s="6" t="inlineStr">
        <is>
          <t>Boneless pork shoulder for pulled pork</t>
        </is>
      </c>
      <c r="E177" s="6" t="n">
        <v>3.25</v>
      </c>
      <c r="F177" s="6" t="inlineStr">
        <is>
          <t>lb</t>
        </is>
      </c>
      <c r="G177" s="8">
        <f>IFERROR(VLOOKUP(C177,'Costco Price Book'!$A$5:$F$57,6,FALSE),0)</f>
        <v/>
      </c>
      <c r="H177" s="8">
        <f>E177*G177</f>
        <v/>
      </c>
    </row>
    <row r="178">
      <c r="A178" s="6" t="inlineStr">
        <is>
          <t>R27</t>
        </is>
      </c>
      <c r="B178" s="6" t="inlineStr">
        <is>
          <t>Smoky pulled-pork rice plates</t>
        </is>
      </c>
      <c r="C178" s="6" t="inlineStr">
        <is>
          <t>RIC</t>
        </is>
      </c>
      <c r="D178" s="6" t="inlineStr">
        <is>
          <t>Long-grain white rice</t>
        </is>
      </c>
      <c r="E178" s="6" t="n">
        <v>1.25</v>
      </c>
      <c r="F178" s="6" t="inlineStr">
        <is>
          <t>lb</t>
        </is>
      </c>
      <c r="G178" s="8">
        <f>IFERROR(VLOOKUP(C178,'Costco Price Book'!$A$5:$F$57,6,FALSE),0)</f>
        <v/>
      </c>
      <c r="H178" s="8">
        <f>E178*G178</f>
        <v/>
      </c>
    </row>
    <row r="179">
      <c r="A179" s="6" t="inlineStr">
        <is>
          <t>R27</t>
        </is>
      </c>
      <c r="B179" s="6" t="inlineStr">
        <is>
          <t>Smoky pulled-pork rice plates</t>
        </is>
      </c>
      <c r="C179" s="6" t="inlineStr">
        <is>
          <t>VEG</t>
        </is>
      </c>
      <c r="D179" s="6" t="inlineStr">
        <is>
          <t>Frozen Normandy vegetables</t>
        </is>
      </c>
      <c r="E179" s="6" t="n">
        <v>2</v>
      </c>
      <c r="F179" s="6" t="inlineStr">
        <is>
          <t>lb</t>
        </is>
      </c>
      <c r="G179" s="8">
        <f>IFERROR(VLOOKUP(C179,'Costco Price Book'!$A$5:$F$57,6,FALSE),0)</f>
        <v/>
      </c>
      <c r="H179" s="8">
        <f>E179*G179</f>
        <v/>
      </c>
    </row>
    <row r="180">
      <c r="A180" s="6" t="inlineStr">
        <is>
          <t>R27</t>
        </is>
      </c>
      <c r="B180" s="6" t="inlineStr">
        <is>
          <t>Smoky pulled-pork rice plates</t>
        </is>
      </c>
      <c r="C180" s="6" t="inlineStr">
        <is>
          <t>TOM</t>
        </is>
      </c>
      <c r="D180" s="6" t="inlineStr">
        <is>
          <t>Diced tomatoes</t>
        </is>
      </c>
      <c r="E180" s="6" t="n">
        <v>1</v>
      </c>
      <c r="F180" s="6" t="inlineStr">
        <is>
          <t>can</t>
        </is>
      </c>
      <c r="G180" s="8">
        <f>IFERROR(VLOOKUP(C180,'Costco Price Book'!$A$5:$F$57,6,FALSE),0)</f>
        <v/>
      </c>
      <c r="H180" s="8">
        <f>E180*G180</f>
        <v/>
      </c>
    </row>
    <row r="181">
      <c r="A181" s="6" t="inlineStr">
        <is>
          <t>R27</t>
        </is>
      </c>
      <c r="B181" s="6" t="inlineStr">
        <is>
          <t>Smoky pulled-pork rice plates</t>
        </is>
      </c>
      <c r="C181" s="6" t="inlineStr">
        <is>
          <t>OIL</t>
        </is>
      </c>
      <c r="D181" s="6" t="inlineStr">
        <is>
          <t>Pantry seasoning set: 2 tbsp oil, 1 tsp salt, 1/2 tsp pepper, 1 tsp garlic powder</t>
        </is>
      </c>
      <c r="E181" s="6" t="n">
        <v>1</v>
      </c>
      <c r="F181" s="6" t="inlineStr">
        <is>
          <t>set</t>
        </is>
      </c>
      <c r="G181" s="8">
        <f>IFERROR(VLOOKUP(C181,'Costco Price Book'!$A$5:$F$57,6,FALSE),0)</f>
        <v/>
      </c>
      <c r="H181" s="8">
        <f>E181*G181</f>
        <v/>
      </c>
    </row>
    <row r="182">
      <c r="A182" s="6" t="inlineStr">
        <is>
          <t>R28</t>
        </is>
      </c>
      <c r="B182" s="6" t="inlineStr">
        <is>
          <t>Pulled-pork burrito bowls</t>
        </is>
      </c>
      <c r="C182" s="6" t="inlineStr">
        <is>
          <t>PSH</t>
        </is>
      </c>
      <c r="D182" s="6" t="inlineStr">
        <is>
          <t>Boneless pork shoulder for pulled pork</t>
        </is>
      </c>
      <c r="E182" s="6" t="n">
        <v>3.25</v>
      </c>
      <c r="F182" s="6" t="inlineStr">
        <is>
          <t>lb</t>
        </is>
      </c>
      <c r="G182" s="8">
        <f>IFERROR(VLOOKUP(C182,'Costco Price Book'!$A$5:$F$57,6,FALSE),0)</f>
        <v/>
      </c>
      <c r="H182" s="8">
        <f>E182*G182</f>
        <v/>
      </c>
    </row>
    <row r="183">
      <c r="A183" s="6" t="inlineStr">
        <is>
          <t>R28</t>
        </is>
      </c>
      <c r="B183" s="6" t="inlineStr">
        <is>
          <t>Pulled-pork burrito bowls</t>
        </is>
      </c>
      <c r="C183" s="6" t="inlineStr">
        <is>
          <t>RIC</t>
        </is>
      </c>
      <c r="D183" s="6" t="inlineStr">
        <is>
          <t>Long-grain white rice</t>
        </is>
      </c>
      <c r="E183" s="6" t="n">
        <v>1.25</v>
      </c>
      <c r="F183" s="6" t="inlineStr">
        <is>
          <t>lb</t>
        </is>
      </c>
      <c r="G183" s="8">
        <f>IFERROR(VLOOKUP(C183,'Costco Price Book'!$A$5:$F$57,6,FALSE),0)</f>
        <v/>
      </c>
      <c r="H183" s="8">
        <f>E183*G183</f>
        <v/>
      </c>
    </row>
    <row r="184">
      <c r="A184" s="6" t="inlineStr">
        <is>
          <t>R28</t>
        </is>
      </c>
      <c r="B184" s="6" t="inlineStr">
        <is>
          <t>Pulled-pork burrito bowls</t>
        </is>
      </c>
      <c r="C184" s="6" t="inlineStr">
        <is>
          <t>BEA</t>
        </is>
      </c>
      <c r="D184" s="6" t="inlineStr">
        <is>
          <t>Black beans</t>
        </is>
      </c>
      <c r="E184" s="6" t="n">
        <v>2</v>
      </c>
      <c r="F184" s="6" t="inlineStr">
        <is>
          <t>can</t>
        </is>
      </c>
      <c r="G184" s="8">
        <f>IFERROR(VLOOKUP(C184,'Costco Price Book'!$A$5:$F$57,6,FALSE),0)</f>
        <v/>
      </c>
      <c r="H184" s="8">
        <f>E184*G184</f>
        <v/>
      </c>
    </row>
    <row r="185">
      <c r="A185" s="6" t="inlineStr">
        <is>
          <t>R28</t>
        </is>
      </c>
      <c r="B185" s="6" t="inlineStr">
        <is>
          <t>Pulled-pork burrito bowls</t>
        </is>
      </c>
      <c r="C185" s="6" t="inlineStr">
        <is>
          <t>COR</t>
        </is>
      </c>
      <c r="D185" s="6" t="inlineStr">
        <is>
          <t>Whole-kernel corn</t>
        </is>
      </c>
      <c r="E185" s="6" t="n">
        <v>1</v>
      </c>
      <c r="F185" s="6" t="inlineStr">
        <is>
          <t>can</t>
        </is>
      </c>
      <c r="G185" s="8">
        <f>IFERROR(VLOOKUP(C185,'Costco Price Book'!$A$5:$F$57,6,FALSE),0)</f>
        <v/>
      </c>
      <c r="H185" s="8">
        <f>E185*G185</f>
        <v/>
      </c>
    </row>
    <row r="186">
      <c r="A186" s="6" t="inlineStr">
        <is>
          <t>R28</t>
        </is>
      </c>
      <c r="B186" s="6" t="inlineStr">
        <is>
          <t>Pulled-pork burrito bowls</t>
        </is>
      </c>
      <c r="C186" s="6" t="inlineStr">
        <is>
          <t>SAL</t>
        </is>
      </c>
      <c r="D186" s="6" t="inlineStr">
        <is>
          <t>Medium salsa</t>
        </is>
      </c>
      <c r="E186" s="6" t="n">
        <v>10</v>
      </c>
      <c r="F186" s="6" t="inlineStr">
        <is>
          <t>oz</t>
        </is>
      </c>
      <c r="G186" s="8">
        <f>IFERROR(VLOOKUP(C186,'Costco Price Book'!$A$5:$F$57,6,FALSE),0)</f>
        <v/>
      </c>
      <c r="H186" s="8">
        <f>E186*G186</f>
        <v/>
      </c>
    </row>
    <row r="187">
      <c r="A187" s="6" t="inlineStr">
        <is>
          <t>R28</t>
        </is>
      </c>
      <c r="B187" s="6" t="inlineStr">
        <is>
          <t>Pulled-pork burrito bowls</t>
        </is>
      </c>
      <c r="C187" s="6" t="inlineStr">
        <is>
          <t>CHE</t>
        </is>
      </c>
      <c r="D187" s="6" t="inlineStr">
        <is>
          <t>Shredded Mexican blend cheese</t>
        </is>
      </c>
      <c r="E187" s="6" t="n">
        <v>0.5</v>
      </c>
      <c r="F187" s="6" t="inlineStr">
        <is>
          <t>lb</t>
        </is>
      </c>
      <c r="G187" s="8">
        <f>IFERROR(VLOOKUP(C187,'Costco Price Book'!$A$5:$F$57,6,FALSE),0)</f>
        <v/>
      </c>
      <c r="H187" s="8">
        <f>E187*G187</f>
        <v/>
      </c>
    </row>
    <row r="188">
      <c r="A188" s="6" t="inlineStr">
        <is>
          <t>R28</t>
        </is>
      </c>
      <c r="B188" s="6" t="inlineStr">
        <is>
          <t>Pulled-pork burrito bowls</t>
        </is>
      </c>
      <c r="C188" s="6" t="inlineStr">
        <is>
          <t>OIL</t>
        </is>
      </c>
      <c r="D188" s="6" t="inlineStr">
        <is>
          <t>Pantry seasoning set: 2 tbsp oil, 1 tsp salt, 1/2 tsp pepper, 1 tsp garlic powder</t>
        </is>
      </c>
      <c r="E188" s="6" t="n">
        <v>1</v>
      </c>
      <c r="F188" s="6" t="inlineStr">
        <is>
          <t>set</t>
        </is>
      </c>
      <c r="G188" s="8">
        <f>IFERROR(VLOOKUP(C188,'Costco Price Book'!$A$5:$F$57,6,FALSE),0)</f>
        <v/>
      </c>
      <c r="H188" s="8">
        <f>E188*G188</f>
        <v/>
      </c>
    </row>
    <row r="189">
      <c r="A189" s="6" t="inlineStr">
        <is>
          <t>R29</t>
        </is>
      </c>
      <c r="B189" s="6" t="inlineStr">
        <is>
          <t>Pulled-pork loaded potatoes with broccoli</t>
        </is>
      </c>
      <c r="C189" s="6" t="inlineStr">
        <is>
          <t>PSH</t>
        </is>
      </c>
      <c r="D189" s="6" t="inlineStr">
        <is>
          <t>Boneless pork shoulder for pulled pork</t>
        </is>
      </c>
      <c r="E189" s="6" t="n">
        <v>3.25</v>
      </c>
      <c r="F189" s="6" t="inlineStr">
        <is>
          <t>lb</t>
        </is>
      </c>
      <c r="G189" s="8">
        <f>IFERROR(VLOOKUP(C189,'Costco Price Book'!$A$5:$F$57,6,FALSE),0)</f>
        <v/>
      </c>
      <c r="H189" s="8">
        <f>E189*G189</f>
        <v/>
      </c>
    </row>
    <row r="190">
      <c r="A190" s="6" t="inlineStr">
        <is>
          <t>R29</t>
        </is>
      </c>
      <c r="B190" s="6" t="inlineStr">
        <is>
          <t>Pulled-pork loaded potatoes with broccoli</t>
        </is>
      </c>
      <c r="C190" s="6" t="inlineStr">
        <is>
          <t>POT</t>
        </is>
      </c>
      <c r="D190" s="6" t="inlineStr">
        <is>
          <t>Russet potatoes</t>
        </is>
      </c>
      <c r="E190" s="6" t="n">
        <v>3</v>
      </c>
      <c r="F190" s="6" t="inlineStr">
        <is>
          <t>lb</t>
        </is>
      </c>
      <c r="G190" s="8">
        <f>IFERROR(VLOOKUP(C190,'Costco Price Book'!$A$5:$F$57,6,FALSE),0)</f>
        <v/>
      </c>
      <c r="H190" s="8">
        <f>E190*G190</f>
        <v/>
      </c>
    </row>
    <row r="191">
      <c r="A191" s="6" t="inlineStr">
        <is>
          <t>R29</t>
        </is>
      </c>
      <c r="B191" s="6" t="inlineStr">
        <is>
          <t>Pulled-pork loaded potatoes with broccoli</t>
        </is>
      </c>
      <c r="C191" s="6" t="inlineStr">
        <is>
          <t>BRO</t>
        </is>
      </c>
      <c r="D191" s="6" t="inlineStr">
        <is>
          <t>Frozen broccoli florets</t>
        </is>
      </c>
      <c r="E191" s="6" t="n">
        <v>1.5</v>
      </c>
      <c r="F191" s="6" t="inlineStr">
        <is>
          <t>lb</t>
        </is>
      </c>
      <c r="G191" s="8">
        <f>IFERROR(VLOOKUP(C191,'Costco Price Book'!$A$5:$F$57,6,FALSE),0)</f>
        <v/>
      </c>
      <c r="H191" s="8">
        <f>E191*G191</f>
        <v/>
      </c>
    </row>
    <row r="192">
      <c r="A192" s="6" t="inlineStr">
        <is>
          <t>R29</t>
        </is>
      </c>
      <c r="B192" s="6" t="inlineStr">
        <is>
          <t>Pulled-pork loaded potatoes with broccoli</t>
        </is>
      </c>
      <c r="C192" s="6" t="inlineStr">
        <is>
          <t>OIL</t>
        </is>
      </c>
      <c r="D192" s="6" t="inlineStr">
        <is>
          <t>Pantry seasoning set: 2 tbsp oil, 1 tsp salt, 1/2 tsp pepper, 1 tsp garlic powder</t>
        </is>
      </c>
      <c r="E192" s="6" t="n">
        <v>1</v>
      </c>
      <c r="F192" s="6" t="inlineStr">
        <is>
          <t>set</t>
        </is>
      </c>
      <c r="G192" s="8">
        <f>IFERROR(VLOOKUP(C192,'Costco Price Book'!$A$5:$F$57,6,FALSE),0)</f>
        <v/>
      </c>
      <c r="H192" s="8">
        <f>E192*G192</f>
        <v/>
      </c>
    </row>
    <row r="193">
      <c r="A193" s="6" t="inlineStr">
        <is>
          <t>R30</t>
        </is>
      </c>
      <c r="B193" s="6" t="inlineStr">
        <is>
          <t>Pulled-pork fajita quesadillas</t>
        </is>
      </c>
      <c r="C193" s="6" t="inlineStr">
        <is>
          <t>PSH</t>
        </is>
      </c>
      <c r="D193" s="6" t="inlineStr">
        <is>
          <t>Boneless pork shoulder for pulled pork</t>
        </is>
      </c>
      <c r="E193" s="6" t="n">
        <v>3.25</v>
      </c>
      <c r="F193" s="6" t="inlineStr">
        <is>
          <t>lb</t>
        </is>
      </c>
      <c r="G193" s="8">
        <f>IFERROR(VLOOKUP(C193,'Costco Price Book'!$A$5:$F$57,6,FALSE),0)</f>
        <v/>
      </c>
      <c r="H193" s="8">
        <f>E193*G193</f>
        <v/>
      </c>
    </row>
    <row r="194">
      <c r="A194" s="6" t="inlineStr">
        <is>
          <t>R30</t>
        </is>
      </c>
      <c r="B194" s="6" t="inlineStr">
        <is>
          <t>Pulled-pork fajita quesadillas</t>
        </is>
      </c>
      <c r="C194" s="6" t="inlineStr">
        <is>
          <t>TOR</t>
        </is>
      </c>
      <c r="D194" s="6" t="inlineStr">
        <is>
          <t>6-inch flour tortillas</t>
        </is>
      </c>
      <c r="E194" s="6" t="n">
        <v>12</v>
      </c>
      <c r="F194" s="6" t="inlineStr">
        <is>
          <t>each</t>
        </is>
      </c>
      <c r="G194" s="8">
        <f>IFERROR(VLOOKUP(C194,'Costco Price Book'!$A$5:$F$57,6,FALSE),0)</f>
        <v/>
      </c>
      <c r="H194" s="8">
        <f>E194*G194</f>
        <v/>
      </c>
    </row>
    <row r="195">
      <c r="A195" s="6" t="inlineStr">
        <is>
          <t>R30</t>
        </is>
      </c>
      <c r="B195" s="6" t="inlineStr">
        <is>
          <t>Pulled-pork fajita quesadillas</t>
        </is>
      </c>
      <c r="C195" s="6" t="inlineStr">
        <is>
          <t>CHE</t>
        </is>
      </c>
      <c r="D195" s="6" t="inlineStr">
        <is>
          <t>Shredded Mexican blend cheese</t>
        </is>
      </c>
      <c r="E195" s="6" t="n">
        <v>0.75</v>
      </c>
      <c r="F195" s="6" t="inlineStr">
        <is>
          <t>lb</t>
        </is>
      </c>
      <c r="G195" s="8">
        <f>IFERROR(VLOOKUP(C195,'Costco Price Book'!$A$5:$F$57,6,FALSE),0)</f>
        <v/>
      </c>
      <c r="H195" s="8">
        <f>E195*G195</f>
        <v/>
      </c>
    </row>
    <row r="196">
      <c r="A196" s="6" t="inlineStr">
        <is>
          <t>R30</t>
        </is>
      </c>
      <c r="B196" s="6" t="inlineStr">
        <is>
          <t>Pulled-pork fajita quesadillas</t>
        </is>
      </c>
      <c r="C196" s="6" t="inlineStr">
        <is>
          <t>PEP</t>
        </is>
      </c>
      <c r="D196" s="6" t="inlineStr">
        <is>
          <t>Bell peppers</t>
        </is>
      </c>
      <c r="E196" s="6" t="n">
        <v>3</v>
      </c>
      <c r="F196" s="6" t="inlineStr">
        <is>
          <t>each</t>
        </is>
      </c>
      <c r="G196" s="8">
        <f>IFERROR(VLOOKUP(C196,'Costco Price Book'!$A$5:$F$57,6,FALSE),0)</f>
        <v/>
      </c>
      <c r="H196" s="8">
        <f>E196*G196</f>
        <v/>
      </c>
    </row>
    <row r="197">
      <c r="A197" s="6" t="inlineStr">
        <is>
          <t>R30</t>
        </is>
      </c>
      <c r="B197" s="6" t="inlineStr">
        <is>
          <t>Pulled-pork fajita quesadillas</t>
        </is>
      </c>
      <c r="C197" s="6" t="inlineStr">
        <is>
          <t>ONI</t>
        </is>
      </c>
      <c r="D197" s="6" t="inlineStr">
        <is>
          <t>Yellow onions</t>
        </is>
      </c>
      <c r="E197" s="6" t="n">
        <v>0.5</v>
      </c>
      <c r="F197" s="6" t="inlineStr">
        <is>
          <t>lb</t>
        </is>
      </c>
      <c r="G197" s="8">
        <f>IFERROR(VLOOKUP(C197,'Costco Price Book'!$A$5:$F$57,6,FALSE),0)</f>
        <v/>
      </c>
      <c r="H197" s="8">
        <f>E197*G197</f>
        <v/>
      </c>
    </row>
    <row r="198">
      <c r="A198" s="6" t="inlineStr">
        <is>
          <t>R30</t>
        </is>
      </c>
      <c r="B198" s="6" t="inlineStr">
        <is>
          <t>Pulled-pork fajita quesadillas</t>
        </is>
      </c>
      <c r="C198" s="6" t="inlineStr">
        <is>
          <t>BEA</t>
        </is>
      </c>
      <c r="D198" s="6" t="inlineStr">
        <is>
          <t>Black beans</t>
        </is>
      </c>
      <c r="E198" s="6" t="n">
        <v>2</v>
      </c>
      <c r="F198" s="6" t="inlineStr">
        <is>
          <t>can</t>
        </is>
      </c>
      <c r="G198" s="8">
        <f>IFERROR(VLOOKUP(C198,'Costco Price Book'!$A$5:$F$57,6,FALSE),0)</f>
        <v/>
      </c>
      <c r="H198" s="8">
        <f>E198*G198</f>
        <v/>
      </c>
    </row>
    <row r="199">
      <c r="A199" s="6" t="inlineStr">
        <is>
          <t>R30</t>
        </is>
      </c>
      <c r="B199" s="6" t="inlineStr">
        <is>
          <t>Pulled-pork fajita quesadillas</t>
        </is>
      </c>
      <c r="C199" s="6" t="inlineStr">
        <is>
          <t>OIL</t>
        </is>
      </c>
      <c r="D199" s="6" t="inlineStr">
        <is>
          <t>Pantry seasoning set: 2 tbsp oil, 1 tsp salt, 1/2 tsp pepper, 1 tsp garlic powder</t>
        </is>
      </c>
      <c r="E199" s="6" t="n">
        <v>1</v>
      </c>
      <c r="F199" s="6" t="inlineStr">
        <is>
          <t>set</t>
        </is>
      </c>
      <c r="G199" s="8">
        <f>IFERROR(VLOOKUP(C199,'Costco Price Book'!$A$5:$F$57,6,FALSE),0)</f>
        <v/>
      </c>
      <c r="H199" s="8">
        <f>E199*G199</f>
        <v/>
      </c>
    </row>
    <row r="200">
      <c r="A200" s="6" t="inlineStr">
        <is>
          <t>R31</t>
        </is>
      </c>
      <c r="B200" s="6" t="inlineStr">
        <is>
          <t>Teriyaki pulled-pork rice bowls</t>
        </is>
      </c>
      <c r="C200" s="6" t="inlineStr">
        <is>
          <t>PSH</t>
        </is>
      </c>
      <c r="D200" s="6" t="inlineStr">
        <is>
          <t>Boneless pork shoulder for pulled pork</t>
        </is>
      </c>
      <c r="E200" s="6" t="n">
        <v>3.25</v>
      </c>
      <c r="F200" s="6" t="inlineStr">
        <is>
          <t>lb</t>
        </is>
      </c>
      <c r="G200" s="8">
        <f>IFERROR(VLOOKUP(C200,'Costco Price Book'!$A$5:$F$57,6,FALSE),0)</f>
        <v/>
      </c>
      <c r="H200" s="8">
        <f>E200*G200</f>
        <v/>
      </c>
    </row>
    <row r="201">
      <c r="A201" s="6" t="inlineStr">
        <is>
          <t>R31</t>
        </is>
      </c>
      <c r="B201" s="6" t="inlineStr">
        <is>
          <t>Teriyaki pulled-pork rice bowls</t>
        </is>
      </c>
      <c r="C201" s="6" t="inlineStr">
        <is>
          <t>RIC</t>
        </is>
      </c>
      <c r="D201" s="6" t="inlineStr">
        <is>
          <t>Long-grain white rice</t>
        </is>
      </c>
      <c r="E201" s="6" t="n">
        <v>1.25</v>
      </c>
      <c r="F201" s="6" t="inlineStr">
        <is>
          <t>lb</t>
        </is>
      </c>
      <c r="G201" s="8">
        <f>IFERROR(VLOOKUP(C201,'Costco Price Book'!$A$5:$F$57,6,FALSE),0)</f>
        <v/>
      </c>
      <c r="H201" s="8">
        <f>E201*G201</f>
        <v/>
      </c>
    </row>
    <row r="202">
      <c r="A202" s="6" t="inlineStr">
        <is>
          <t>R31</t>
        </is>
      </c>
      <c r="B202" s="6" t="inlineStr">
        <is>
          <t>Teriyaki pulled-pork rice bowls</t>
        </is>
      </c>
      <c r="C202" s="6" t="inlineStr">
        <is>
          <t>VEG</t>
        </is>
      </c>
      <c r="D202" s="6" t="inlineStr">
        <is>
          <t>Frozen Normandy vegetables</t>
        </is>
      </c>
      <c r="E202" s="6" t="n">
        <v>2</v>
      </c>
      <c r="F202" s="6" t="inlineStr">
        <is>
          <t>lb</t>
        </is>
      </c>
      <c r="G202" s="8">
        <f>IFERROR(VLOOKUP(C202,'Costco Price Book'!$A$5:$F$57,6,FALSE),0)</f>
        <v/>
      </c>
      <c r="H202" s="8">
        <f>E202*G202</f>
        <v/>
      </c>
    </row>
    <row r="203">
      <c r="A203" s="6" t="inlineStr">
        <is>
          <t>R31</t>
        </is>
      </c>
      <c r="B203" s="6" t="inlineStr">
        <is>
          <t>Teriyaki pulled-pork rice bowls</t>
        </is>
      </c>
      <c r="C203" s="6" t="inlineStr">
        <is>
          <t>TER</t>
        </is>
      </c>
      <c r="D203" s="6" t="inlineStr">
        <is>
          <t>Teriyaki sauce</t>
        </is>
      </c>
      <c r="E203" s="6" t="n">
        <v>8</v>
      </c>
      <c r="F203" s="6" t="inlineStr">
        <is>
          <t>oz</t>
        </is>
      </c>
      <c r="G203" s="8">
        <f>IFERROR(VLOOKUP(C203,'Costco Price Book'!$A$5:$F$57,6,FALSE),0)</f>
        <v/>
      </c>
      <c r="H203" s="8">
        <f>E203*G203</f>
        <v/>
      </c>
    </row>
    <row r="204">
      <c r="A204" s="6" t="inlineStr">
        <is>
          <t>R31</t>
        </is>
      </c>
      <c r="B204" s="6" t="inlineStr">
        <is>
          <t>Teriyaki pulled-pork rice bowls</t>
        </is>
      </c>
      <c r="C204" s="6" t="inlineStr">
        <is>
          <t>OIL</t>
        </is>
      </c>
      <c r="D204" s="6" t="inlineStr">
        <is>
          <t>Pantry seasoning set: 2 tbsp oil, 1 tsp salt, 1/2 tsp pepper, 1 tsp garlic powder</t>
        </is>
      </c>
      <c r="E204" s="6" t="n">
        <v>1</v>
      </c>
      <c r="F204" s="6" t="inlineStr">
        <is>
          <t>set</t>
        </is>
      </c>
      <c r="G204" s="8">
        <f>IFERROR(VLOOKUP(C204,'Costco Price Book'!$A$5:$F$57,6,FALSE),0)</f>
        <v/>
      </c>
      <c r="H204" s="8">
        <f>E204*G204</f>
        <v/>
      </c>
    </row>
    <row r="205">
      <c r="A205" s="6" t="inlineStr">
        <is>
          <t>R32</t>
        </is>
      </c>
      <c r="B205" s="6" t="inlineStr">
        <is>
          <t>Pulled-pork taco rice bowls</t>
        </is>
      </c>
      <c r="C205" s="6" t="inlineStr">
        <is>
          <t>PSH</t>
        </is>
      </c>
      <c r="D205" s="6" t="inlineStr">
        <is>
          <t>Boneless pork shoulder for pulled pork</t>
        </is>
      </c>
      <c r="E205" s="6" t="n">
        <v>3.25</v>
      </c>
      <c r="F205" s="6" t="inlineStr">
        <is>
          <t>lb</t>
        </is>
      </c>
      <c r="G205" s="8">
        <f>IFERROR(VLOOKUP(C205,'Costco Price Book'!$A$5:$F$57,6,FALSE),0)</f>
        <v/>
      </c>
      <c r="H205" s="8">
        <f>E205*G205</f>
        <v/>
      </c>
    </row>
    <row r="206">
      <c r="A206" s="6" t="inlineStr">
        <is>
          <t>R32</t>
        </is>
      </c>
      <c r="B206" s="6" t="inlineStr">
        <is>
          <t>Pulled-pork taco rice bowls</t>
        </is>
      </c>
      <c r="C206" s="6" t="inlineStr">
        <is>
          <t>RIC</t>
        </is>
      </c>
      <c r="D206" s="6" t="inlineStr">
        <is>
          <t>Long-grain white rice</t>
        </is>
      </c>
      <c r="E206" s="6" t="n">
        <v>1.25</v>
      </c>
      <c r="F206" s="6" t="inlineStr">
        <is>
          <t>lb</t>
        </is>
      </c>
      <c r="G206" s="8">
        <f>IFERROR(VLOOKUP(C206,'Costco Price Book'!$A$5:$F$57,6,FALSE),0)</f>
        <v/>
      </c>
      <c r="H206" s="8">
        <f>E206*G206</f>
        <v/>
      </c>
    </row>
    <row r="207">
      <c r="A207" s="6" t="inlineStr">
        <is>
          <t>R32</t>
        </is>
      </c>
      <c r="B207" s="6" t="inlineStr">
        <is>
          <t>Pulled-pork taco rice bowls</t>
        </is>
      </c>
      <c r="C207" s="6" t="inlineStr">
        <is>
          <t>BEA</t>
        </is>
      </c>
      <c r="D207" s="6" t="inlineStr">
        <is>
          <t>Black beans</t>
        </is>
      </c>
      <c r="E207" s="6" t="n">
        <v>2</v>
      </c>
      <c r="F207" s="6" t="inlineStr">
        <is>
          <t>can</t>
        </is>
      </c>
      <c r="G207" s="8">
        <f>IFERROR(VLOOKUP(C207,'Costco Price Book'!$A$5:$F$57,6,FALSE),0)</f>
        <v/>
      </c>
      <c r="H207" s="8">
        <f>E207*G207</f>
        <v/>
      </c>
    </row>
    <row r="208">
      <c r="A208" s="6" t="inlineStr">
        <is>
          <t>R32</t>
        </is>
      </c>
      <c r="B208" s="6" t="inlineStr">
        <is>
          <t>Pulled-pork taco rice bowls</t>
        </is>
      </c>
      <c r="C208" s="6" t="inlineStr">
        <is>
          <t>COR</t>
        </is>
      </c>
      <c r="D208" s="6" t="inlineStr">
        <is>
          <t>Whole-kernel corn</t>
        </is>
      </c>
      <c r="E208" s="6" t="n">
        <v>1</v>
      </c>
      <c r="F208" s="6" t="inlineStr">
        <is>
          <t>can</t>
        </is>
      </c>
      <c r="G208" s="8">
        <f>IFERROR(VLOOKUP(C208,'Costco Price Book'!$A$5:$F$57,6,FALSE),0)</f>
        <v/>
      </c>
      <c r="H208" s="8">
        <f>E208*G208</f>
        <v/>
      </c>
    </row>
    <row r="209">
      <c r="A209" s="6" t="inlineStr">
        <is>
          <t>R32</t>
        </is>
      </c>
      <c r="B209" s="6" t="inlineStr">
        <is>
          <t>Pulled-pork taco rice bowls</t>
        </is>
      </c>
      <c r="C209" s="6" t="inlineStr">
        <is>
          <t>SAL</t>
        </is>
      </c>
      <c r="D209" s="6" t="inlineStr">
        <is>
          <t>Medium salsa</t>
        </is>
      </c>
      <c r="E209" s="6" t="n">
        <v>8</v>
      </c>
      <c r="F209" s="6" t="inlineStr">
        <is>
          <t>oz</t>
        </is>
      </c>
      <c r="G209" s="8">
        <f>IFERROR(VLOOKUP(C209,'Costco Price Book'!$A$5:$F$57,6,FALSE),0)</f>
        <v/>
      </c>
      <c r="H209" s="8">
        <f>E209*G209</f>
        <v/>
      </c>
    </row>
    <row r="210">
      <c r="A210" s="6" t="inlineStr">
        <is>
          <t>R32</t>
        </is>
      </c>
      <c r="B210" s="6" t="inlineStr">
        <is>
          <t>Pulled-pork taco rice bowls</t>
        </is>
      </c>
      <c r="C210" s="6" t="inlineStr">
        <is>
          <t>LET</t>
        </is>
      </c>
      <c r="D210" s="6" t="inlineStr">
        <is>
          <t>Romaine hearts</t>
        </is>
      </c>
      <c r="E210" s="6" t="n">
        <v>1</v>
      </c>
      <c r="F210" s="6" t="inlineStr">
        <is>
          <t>heart</t>
        </is>
      </c>
      <c r="G210" s="8">
        <f>IFERROR(VLOOKUP(C210,'Costco Price Book'!$A$5:$F$57,6,FALSE),0)</f>
        <v/>
      </c>
      <c r="H210" s="8">
        <f>E210*G210</f>
        <v/>
      </c>
    </row>
    <row r="211">
      <c r="A211" s="6" t="inlineStr">
        <is>
          <t>R32</t>
        </is>
      </c>
      <c r="B211" s="6" t="inlineStr">
        <is>
          <t>Pulled-pork taco rice bowls</t>
        </is>
      </c>
      <c r="C211" s="6" t="inlineStr">
        <is>
          <t>OIL</t>
        </is>
      </c>
      <c r="D211" s="6" t="inlineStr">
        <is>
          <t>Pantry seasoning set: 2 tbsp oil, 1 tsp salt, 1/2 tsp pepper, 1 tsp garlic powder</t>
        </is>
      </c>
      <c r="E211" s="6" t="n">
        <v>1</v>
      </c>
      <c r="F211" s="6" t="inlineStr">
        <is>
          <t>set</t>
        </is>
      </c>
      <c r="G211" s="8">
        <f>IFERROR(VLOOKUP(C211,'Costco Price Book'!$A$5:$F$57,6,FALSE),0)</f>
        <v/>
      </c>
      <c r="H211" s="8">
        <f>E211*G211</f>
        <v/>
      </c>
    </row>
    <row r="212">
      <c r="A212" s="6" t="inlineStr">
        <is>
          <t>R33</t>
        </is>
      </c>
      <c r="B212" s="6" t="inlineStr">
        <is>
          <t>Pulled-pork vegetable stew</t>
        </is>
      </c>
      <c r="C212" s="6" t="inlineStr">
        <is>
          <t>PSH</t>
        </is>
      </c>
      <c r="D212" s="6" t="inlineStr">
        <is>
          <t>Boneless pork shoulder for pulled pork</t>
        </is>
      </c>
      <c r="E212" s="6" t="n">
        <v>3.25</v>
      </c>
      <c r="F212" s="6" t="inlineStr">
        <is>
          <t>lb</t>
        </is>
      </c>
      <c r="G212" s="8">
        <f>IFERROR(VLOOKUP(C212,'Costco Price Book'!$A$5:$F$57,6,FALSE),0)</f>
        <v/>
      </c>
      <c r="H212" s="8">
        <f>E212*G212</f>
        <v/>
      </c>
    </row>
    <row r="213">
      <c r="A213" s="6" t="inlineStr">
        <is>
          <t>R33</t>
        </is>
      </c>
      <c r="B213" s="6" t="inlineStr">
        <is>
          <t>Pulled-pork vegetable stew</t>
        </is>
      </c>
      <c r="C213" s="6" t="inlineStr">
        <is>
          <t>POT</t>
        </is>
      </c>
      <c r="D213" s="6" t="inlineStr">
        <is>
          <t>Russet potatoes</t>
        </is>
      </c>
      <c r="E213" s="6" t="n">
        <v>3</v>
      </c>
      <c r="F213" s="6" t="inlineStr">
        <is>
          <t>lb</t>
        </is>
      </c>
      <c r="G213" s="8">
        <f>IFERROR(VLOOKUP(C213,'Costco Price Book'!$A$5:$F$57,6,FALSE),0)</f>
        <v/>
      </c>
      <c r="H213" s="8">
        <f>E213*G213</f>
        <v/>
      </c>
    </row>
    <row r="214">
      <c r="A214" s="6" t="inlineStr">
        <is>
          <t>R33</t>
        </is>
      </c>
      <c r="B214" s="6" t="inlineStr">
        <is>
          <t>Pulled-pork vegetable stew</t>
        </is>
      </c>
      <c r="C214" s="6" t="inlineStr">
        <is>
          <t>CAR</t>
        </is>
      </c>
      <c r="D214" s="6" t="inlineStr">
        <is>
          <t>Carrots</t>
        </is>
      </c>
      <c r="E214" s="6" t="n">
        <v>1</v>
      </c>
      <c r="F214" s="6" t="inlineStr">
        <is>
          <t>lb</t>
        </is>
      </c>
      <c r="G214" s="8">
        <f>IFERROR(VLOOKUP(C214,'Costco Price Book'!$A$5:$F$57,6,FALSE),0)</f>
        <v/>
      </c>
      <c r="H214" s="8">
        <f>E214*G214</f>
        <v/>
      </c>
    </row>
    <row r="215">
      <c r="A215" s="6" t="inlineStr">
        <is>
          <t>R33</t>
        </is>
      </c>
      <c r="B215" s="6" t="inlineStr">
        <is>
          <t>Pulled-pork vegetable stew</t>
        </is>
      </c>
      <c r="C215" s="6" t="inlineStr">
        <is>
          <t>CEL</t>
        </is>
      </c>
      <c r="D215" s="6" t="inlineStr">
        <is>
          <t>Celery</t>
        </is>
      </c>
      <c r="E215" s="6" t="n">
        <v>0.5</v>
      </c>
      <c r="F215" s="6" t="inlineStr">
        <is>
          <t>bunch</t>
        </is>
      </c>
      <c r="G215" s="8">
        <f>IFERROR(VLOOKUP(C215,'Costco Price Book'!$A$5:$F$57,6,FALSE),0)</f>
        <v/>
      </c>
      <c r="H215" s="8">
        <f>E215*G215</f>
        <v/>
      </c>
    </row>
    <row r="216">
      <c r="A216" s="6" t="inlineStr">
        <is>
          <t>R33</t>
        </is>
      </c>
      <c r="B216" s="6" t="inlineStr">
        <is>
          <t>Pulled-pork vegetable stew</t>
        </is>
      </c>
      <c r="C216" s="6" t="inlineStr">
        <is>
          <t>VEG</t>
        </is>
      </c>
      <c r="D216" s="6" t="inlineStr">
        <is>
          <t>Frozen Normandy vegetables</t>
        </is>
      </c>
      <c r="E216" s="6" t="n">
        <v>1</v>
      </c>
      <c r="F216" s="6" t="inlineStr">
        <is>
          <t>lb</t>
        </is>
      </c>
      <c r="G216" s="8">
        <f>IFERROR(VLOOKUP(C216,'Costco Price Book'!$A$5:$F$57,6,FALSE),0)</f>
        <v/>
      </c>
      <c r="H216" s="8">
        <f>E216*G216</f>
        <v/>
      </c>
    </row>
    <row r="217">
      <c r="A217" s="6" t="inlineStr">
        <is>
          <t>R33</t>
        </is>
      </c>
      <c r="B217" s="6" t="inlineStr">
        <is>
          <t>Pulled-pork vegetable stew</t>
        </is>
      </c>
      <c r="C217" s="6" t="inlineStr">
        <is>
          <t>OIL</t>
        </is>
      </c>
      <c r="D217" s="6" t="inlineStr">
        <is>
          <t>Pantry seasoning set: 2 tbsp oil, 1 tsp salt, 1/2 tsp pepper, 1 tsp garlic powder</t>
        </is>
      </c>
      <c r="E217" s="6" t="n">
        <v>1</v>
      </c>
      <c r="F217" s="6" t="inlineStr">
        <is>
          <t>set</t>
        </is>
      </c>
      <c r="G217" s="8">
        <f>IFERROR(VLOOKUP(C217,'Costco Price Book'!$A$5:$F$57,6,FALSE),0)</f>
        <v/>
      </c>
      <c r="H217" s="8">
        <f>E217*G217</f>
        <v/>
      </c>
    </row>
    <row r="218">
      <c r="A218" s="6" t="inlineStr">
        <is>
          <t>R34</t>
        </is>
      </c>
      <c r="B218" s="6" t="inlineStr">
        <is>
          <t>Pulled-pork enchilada casserole</t>
        </is>
      </c>
      <c r="C218" s="6" t="inlineStr">
        <is>
          <t>PSH</t>
        </is>
      </c>
      <c r="D218" s="6" t="inlineStr">
        <is>
          <t>Boneless pork shoulder for pulled pork</t>
        </is>
      </c>
      <c r="E218" s="6" t="n">
        <v>3.25</v>
      </c>
      <c r="F218" s="6" t="inlineStr">
        <is>
          <t>lb</t>
        </is>
      </c>
      <c r="G218" s="8">
        <f>IFERROR(VLOOKUP(C218,'Costco Price Book'!$A$5:$F$57,6,FALSE),0)</f>
        <v/>
      </c>
      <c r="H218" s="8">
        <f>E218*G218</f>
        <v/>
      </c>
    </row>
    <row r="219">
      <c r="A219" s="6" t="inlineStr">
        <is>
          <t>R34</t>
        </is>
      </c>
      <c r="B219" s="6" t="inlineStr">
        <is>
          <t>Pulled-pork enchilada casserole</t>
        </is>
      </c>
      <c r="C219" s="6" t="inlineStr">
        <is>
          <t>TOR</t>
        </is>
      </c>
      <c r="D219" s="6" t="inlineStr">
        <is>
          <t>6-inch flour tortillas</t>
        </is>
      </c>
      <c r="E219" s="6" t="n">
        <v>12</v>
      </c>
      <c r="F219" s="6" t="inlineStr">
        <is>
          <t>each</t>
        </is>
      </c>
      <c r="G219" s="8">
        <f>IFERROR(VLOOKUP(C219,'Costco Price Book'!$A$5:$F$57,6,FALSE),0)</f>
        <v/>
      </c>
      <c r="H219" s="8">
        <f>E219*G219</f>
        <v/>
      </c>
    </row>
    <row r="220">
      <c r="A220" s="6" t="inlineStr">
        <is>
          <t>R34</t>
        </is>
      </c>
      <c r="B220" s="6" t="inlineStr">
        <is>
          <t>Pulled-pork enchilada casserole</t>
        </is>
      </c>
      <c r="C220" s="6" t="inlineStr">
        <is>
          <t>BEA</t>
        </is>
      </c>
      <c r="D220" s="6" t="inlineStr">
        <is>
          <t>Black beans</t>
        </is>
      </c>
      <c r="E220" s="6" t="n">
        <v>2</v>
      </c>
      <c r="F220" s="6" t="inlineStr">
        <is>
          <t>can</t>
        </is>
      </c>
      <c r="G220" s="8">
        <f>IFERROR(VLOOKUP(C220,'Costco Price Book'!$A$5:$F$57,6,FALSE),0)</f>
        <v/>
      </c>
      <c r="H220" s="8">
        <f>E220*G220</f>
        <v/>
      </c>
    </row>
    <row r="221">
      <c r="A221" s="6" t="inlineStr">
        <is>
          <t>R34</t>
        </is>
      </c>
      <c r="B221" s="6" t="inlineStr">
        <is>
          <t>Pulled-pork enchilada casserole</t>
        </is>
      </c>
      <c r="C221" s="6" t="inlineStr">
        <is>
          <t>PEP</t>
        </is>
      </c>
      <c r="D221" s="6" t="inlineStr">
        <is>
          <t>Bell peppers</t>
        </is>
      </c>
      <c r="E221" s="6" t="n">
        <v>2</v>
      </c>
      <c r="F221" s="6" t="inlineStr">
        <is>
          <t>each</t>
        </is>
      </c>
      <c r="G221" s="8">
        <f>IFERROR(VLOOKUP(C221,'Costco Price Book'!$A$5:$F$57,6,FALSE),0)</f>
        <v/>
      </c>
      <c r="H221" s="8">
        <f>E221*G221</f>
        <v/>
      </c>
    </row>
    <row r="222">
      <c r="A222" s="6" t="inlineStr">
        <is>
          <t>R34</t>
        </is>
      </c>
      <c r="B222" s="6" t="inlineStr">
        <is>
          <t>Pulled-pork enchilada casserole</t>
        </is>
      </c>
      <c r="C222" s="6" t="inlineStr">
        <is>
          <t>SAL</t>
        </is>
      </c>
      <c r="D222" s="6" t="inlineStr">
        <is>
          <t>Medium salsa</t>
        </is>
      </c>
      <c r="E222" s="6" t="n">
        <v>12</v>
      </c>
      <c r="F222" s="6" t="inlineStr">
        <is>
          <t>oz</t>
        </is>
      </c>
      <c r="G222" s="8">
        <f>IFERROR(VLOOKUP(C222,'Costco Price Book'!$A$5:$F$57,6,FALSE),0)</f>
        <v/>
      </c>
      <c r="H222" s="8">
        <f>E222*G222</f>
        <v/>
      </c>
    </row>
    <row r="223">
      <c r="A223" s="6" t="inlineStr">
        <is>
          <t>R34</t>
        </is>
      </c>
      <c r="B223" s="6" t="inlineStr">
        <is>
          <t>Pulled-pork enchilada casserole</t>
        </is>
      </c>
      <c r="C223" s="6" t="inlineStr">
        <is>
          <t>CHE</t>
        </is>
      </c>
      <c r="D223" s="6" t="inlineStr">
        <is>
          <t>Shredded Mexican blend cheese</t>
        </is>
      </c>
      <c r="E223" s="6" t="n">
        <v>0.75</v>
      </c>
      <c r="F223" s="6" t="inlineStr">
        <is>
          <t>lb</t>
        </is>
      </c>
      <c r="G223" s="8">
        <f>IFERROR(VLOOKUP(C223,'Costco Price Book'!$A$5:$F$57,6,FALSE),0)</f>
        <v/>
      </c>
      <c r="H223" s="8">
        <f>E223*G223</f>
        <v/>
      </c>
    </row>
    <row r="224">
      <c r="A224" s="6" t="inlineStr">
        <is>
          <t>R34</t>
        </is>
      </c>
      <c r="B224" s="6" t="inlineStr">
        <is>
          <t>Pulled-pork enchilada casserole</t>
        </is>
      </c>
      <c r="C224" s="6" t="inlineStr">
        <is>
          <t>OIL</t>
        </is>
      </c>
      <c r="D224" s="6" t="inlineStr">
        <is>
          <t>Pantry seasoning set: 2 tbsp oil, 1 tsp salt, 1/2 tsp pepper, 1 tsp garlic powder</t>
        </is>
      </c>
      <c r="E224" s="6" t="n">
        <v>1</v>
      </c>
      <c r="F224" s="6" t="inlineStr">
        <is>
          <t>set</t>
        </is>
      </c>
      <c r="G224" s="8">
        <f>IFERROR(VLOOKUP(C224,'Costco Price Book'!$A$5:$F$57,6,FALSE),0)</f>
        <v/>
      </c>
      <c r="H224" s="8">
        <f>E224*G224</f>
        <v/>
      </c>
    </row>
    <row r="225">
      <c r="A225" s="6" t="inlineStr">
        <is>
          <t>R35</t>
        </is>
      </c>
      <c r="B225" s="6" t="inlineStr">
        <is>
          <t>Sausage marinara spaghetti</t>
        </is>
      </c>
      <c r="C225" s="6" t="inlineStr">
        <is>
          <t>SAU</t>
        </is>
      </c>
      <c r="D225" s="6" t="inlineStr">
        <is>
          <t>Mild Italian sausage</t>
        </is>
      </c>
      <c r="E225" s="6" t="n">
        <v>2.5</v>
      </c>
      <c r="F225" s="6" t="inlineStr">
        <is>
          <t>lb</t>
        </is>
      </c>
      <c r="G225" s="8">
        <f>IFERROR(VLOOKUP(C225,'Costco Price Book'!$A$5:$F$57,6,FALSE),0)</f>
        <v/>
      </c>
      <c r="H225" s="8">
        <f>E225*G225</f>
        <v/>
      </c>
    </row>
    <row r="226">
      <c r="A226" s="6" t="inlineStr">
        <is>
          <t>R35</t>
        </is>
      </c>
      <c r="B226" s="6" t="inlineStr">
        <is>
          <t>Sausage marinara spaghetti</t>
        </is>
      </c>
      <c r="C226" s="6" t="inlineStr">
        <is>
          <t>PAS</t>
        </is>
      </c>
      <c r="D226" s="6" t="inlineStr">
        <is>
          <t>Spaghetti / pasta</t>
        </is>
      </c>
      <c r="E226" s="6" t="n">
        <v>1.5</v>
      </c>
      <c r="F226" s="6" t="inlineStr">
        <is>
          <t>lb</t>
        </is>
      </c>
      <c r="G226" s="8">
        <f>IFERROR(VLOOKUP(C226,'Costco Price Book'!$A$5:$F$57,6,FALSE),0)</f>
        <v/>
      </c>
      <c r="H226" s="8">
        <f>E226*G226</f>
        <v/>
      </c>
    </row>
    <row r="227">
      <c r="A227" s="6" t="inlineStr">
        <is>
          <t>R35</t>
        </is>
      </c>
      <c r="B227" s="6" t="inlineStr">
        <is>
          <t>Sausage marinara spaghetti</t>
        </is>
      </c>
      <c r="C227" s="6" t="inlineStr">
        <is>
          <t>MAR</t>
        </is>
      </c>
      <c r="D227" s="6" t="inlineStr">
        <is>
          <t>Marinara sauce</t>
        </is>
      </c>
      <c r="E227" s="6" t="n">
        <v>1</v>
      </c>
      <c r="F227" s="6" t="inlineStr">
        <is>
          <t>jar</t>
        </is>
      </c>
      <c r="G227" s="8">
        <f>IFERROR(VLOOKUP(C227,'Costco Price Book'!$A$5:$F$57,6,FALSE),0)</f>
        <v/>
      </c>
      <c r="H227" s="8">
        <f>E227*G227</f>
        <v/>
      </c>
    </row>
    <row r="228">
      <c r="A228" s="6" t="inlineStr">
        <is>
          <t>R35</t>
        </is>
      </c>
      <c r="B228" s="6" t="inlineStr">
        <is>
          <t>Sausage marinara spaghetti</t>
        </is>
      </c>
      <c r="C228" s="6" t="inlineStr">
        <is>
          <t>BRO</t>
        </is>
      </c>
      <c r="D228" s="6" t="inlineStr">
        <is>
          <t>Frozen broccoli florets</t>
        </is>
      </c>
      <c r="E228" s="6" t="n">
        <v>1.5</v>
      </c>
      <c r="F228" s="6" t="inlineStr">
        <is>
          <t>lb</t>
        </is>
      </c>
      <c r="G228" s="8">
        <f>IFERROR(VLOOKUP(C228,'Costco Price Book'!$A$5:$F$57,6,FALSE),0)</f>
        <v/>
      </c>
      <c r="H228" s="8">
        <f>E228*G228</f>
        <v/>
      </c>
    </row>
    <row r="229">
      <c r="A229" s="6" t="inlineStr">
        <is>
          <t>R35</t>
        </is>
      </c>
      <c r="B229" s="6" t="inlineStr">
        <is>
          <t>Sausage marinara spaghetti</t>
        </is>
      </c>
      <c r="C229" s="6" t="inlineStr">
        <is>
          <t>OIL</t>
        </is>
      </c>
      <c r="D229" s="6" t="inlineStr">
        <is>
          <t>Pantry seasoning set: 2 tbsp oil, 1 tsp salt, 1/2 tsp pepper, 1 tsp garlic powder</t>
        </is>
      </c>
      <c r="E229" s="6" t="n">
        <v>1</v>
      </c>
      <c r="F229" s="6" t="inlineStr">
        <is>
          <t>set</t>
        </is>
      </c>
      <c r="G229" s="8">
        <f>IFERROR(VLOOKUP(C229,'Costco Price Book'!$A$5:$F$57,6,FALSE),0)</f>
        <v/>
      </c>
      <c r="H229" s="8">
        <f>E229*G229</f>
        <v/>
      </c>
    </row>
    <row r="230">
      <c r="A230" s="6" t="inlineStr">
        <is>
          <t>R36</t>
        </is>
      </c>
      <c r="B230" s="6" t="inlineStr">
        <is>
          <t>Sausage and black-bean quesadillas</t>
        </is>
      </c>
      <c r="C230" s="6" t="inlineStr">
        <is>
          <t>SAU</t>
        </is>
      </c>
      <c r="D230" s="6" t="inlineStr">
        <is>
          <t>Mild Italian sausage</t>
        </is>
      </c>
      <c r="E230" s="6" t="n">
        <v>2.5</v>
      </c>
      <c r="F230" s="6" t="inlineStr">
        <is>
          <t>lb</t>
        </is>
      </c>
      <c r="G230" s="8">
        <f>IFERROR(VLOOKUP(C230,'Costco Price Book'!$A$5:$F$57,6,FALSE),0)</f>
        <v/>
      </c>
      <c r="H230" s="8">
        <f>E230*G230</f>
        <v/>
      </c>
    </row>
    <row r="231">
      <c r="A231" s="6" t="inlineStr">
        <is>
          <t>R36</t>
        </is>
      </c>
      <c r="B231" s="6" t="inlineStr">
        <is>
          <t>Sausage and black-bean quesadillas</t>
        </is>
      </c>
      <c r="C231" s="6" t="inlineStr">
        <is>
          <t>TOR</t>
        </is>
      </c>
      <c r="D231" s="6" t="inlineStr">
        <is>
          <t>6-inch flour tortillas</t>
        </is>
      </c>
      <c r="E231" s="6" t="n">
        <v>12</v>
      </c>
      <c r="F231" s="6" t="inlineStr">
        <is>
          <t>each</t>
        </is>
      </c>
      <c r="G231" s="8">
        <f>IFERROR(VLOOKUP(C231,'Costco Price Book'!$A$5:$F$57,6,FALSE),0)</f>
        <v/>
      </c>
      <c r="H231" s="8">
        <f>E231*G231</f>
        <v/>
      </c>
    </row>
    <row r="232">
      <c r="A232" s="6" t="inlineStr">
        <is>
          <t>R36</t>
        </is>
      </c>
      <c r="B232" s="6" t="inlineStr">
        <is>
          <t>Sausage and black-bean quesadillas</t>
        </is>
      </c>
      <c r="C232" s="6" t="inlineStr">
        <is>
          <t>BEA</t>
        </is>
      </c>
      <c r="D232" s="6" t="inlineStr">
        <is>
          <t>Black beans</t>
        </is>
      </c>
      <c r="E232" s="6" t="n">
        <v>2</v>
      </c>
      <c r="F232" s="6" t="inlineStr">
        <is>
          <t>can</t>
        </is>
      </c>
      <c r="G232" s="8">
        <f>IFERROR(VLOOKUP(C232,'Costco Price Book'!$A$5:$F$57,6,FALSE),0)</f>
        <v/>
      </c>
      <c r="H232" s="8">
        <f>E232*G232</f>
        <v/>
      </c>
    </row>
    <row r="233">
      <c r="A233" s="6" t="inlineStr">
        <is>
          <t>R36</t>
        </is>
      </c>
      <c r="B233" s="6" t="inlineStr">
        <is>
          <t>Sausage and black-bean quesadillas</t>
        </is>
      </c>
      <c r="C233" s="6" t="inlineStr">
        <is>
          <t>CHE</t>
        </is>
      </c>
      <c r="D233" s="6" t="inlineStr">
        <is>
          <t>Shredded Mexican blend cheese</t>
        </is>
      </c>
      <c r="E233" s="6" t="n">
        <v>0.75</v>
      </c>
      <c r="F233" s="6" t="inlineStr">
        <is>
          <t>lb</t>
        </is>
      </c>
      <c r="G233" s="8">
        <f>IFERROR(VLOOKUP(C233,'Costco Price Book'!$A$5:$F$57,6,FALSE),0)</f>
        <v/>
      </c>
      <c r="H233" s="8">
        <f>E233*G233</f>
        <v/>
      </c>
    </row>
    <row r="234">
      <c r="A234" s="6" t="inlineStr">
        <is>
          <t>R36</t>
        </is>
      </c>
      <c r="B234" s="6" t="inlineStr">
        <is>
          <t>Sausage and black-bean quesadillas</t>
        </is>
      </c>
      <c r="C234" s="6" t="inlineStr">
        <is>
          <t>LET</t>
        </is>
      </c>
      <c r="D234" s="6" t="inlineStr">
        <is>
          <t>Romaine hearts</t>
        </is>
      </c>
      <c r="E234" s="6" t="n">
        <v>2</v>
      </c>
      <c r="F234" s="6" t="inlineStr">
        <is>
          <t>heart</t>
        </is>
      </c>
      <c r="G234" s="8">
        <f>IFERROR(VLOOKUP(C234,'Costco Price Book'!$A$5:$F$57,6,FALSE),0)</f>
        <v/>
      </c>
      <c r="H234" s="8">
        <f>E234*G234</f>
        <v/>
      </c>
    </row>
    <row r="235">
      <c r="A235" s="6" t="inlineStr">
        <is>
          <t>R36</t>
        </is>
      </c>
      <c r="B235" s="6" t="inlineStr">
        <is>
          <t>Sausage and black-bean quesadillas</t>
        </is>
      </c>
      <c r="C235" s="6" t="inlineStr">
        <is>
          <t>SAL</t>
        </is>
      </c>
      <c r="D235" s="6" t="inlineStr">
        <is>
          <t>Medium salsa</t>
        </is>
      </c>
      <c r="E235" s="6" t="n">
        <v>8</v>
      </c>
      <c r="F235" s="6" t="inlineStr">
        <is>
          <t>oz</t>
        </is>
      </c>
      <c r="G235" s="8">
        <f>IFERROR(VLOOKUP(C235,'Costco Price Book'!$A$5:$F$57,6,FALSE),0)</f>
        <v/>
      </c>
      <c r="H235" s="8">
        <f>E235*G235</f>
        <v/>
      </c>
    </row>
    <row r="236">
      <c r="A236" s="6" t="inlineStr">
        <is>
          <t>R36</t>
        </is>
      </c>
      <c r="B236" s="6" t="inlineStr">
        <is>
          <t>Sausage and black-bean quesadillas</t>
        </is>
      </c>
      <c r="C236" s="6" t="inlineStr">
        <is>
          <t>OIL</t>
        </is>
      </c>
      <c r="D236" s="6" t="inlineStr">
        <is>
          <t>Pantry seasoning set: 2 tbsp oil, 1 tsp salt, 1/2 tsp pepper, 1 tsp garlic powder</t>
        </is>
      </c>
      <c r="E236" s="6" t="n">
        <v>1</v>
      </c>
      <c r="F236" s="6" t="inlineStr">
        <is>
          <t>set</t>
        </is>
      </c>
      <c r="G236" s="8">
        <f>IFERROR(VLOOKUP(C236,'Costco Price Book'!$A$5:$F$57,6,FALSE),0)</f>
        <v/>
      </c>
      <c r="H236" s="8">
        <f>E236*G236</f>
        <v/>
      </c>
    </row>
    <row r="237">
      <c r="A237" s="6" t="inlineStr">
        <is>
          <t>R37</t>
        </is>
      </c>
      <c r="B237" s="6" t="inlineStr">
        <is>
          <t>Sausage and pepper pizza with salad</t>
        </is>
      </c>
      <c r="C237" s="6" t="inlineStr">
        <is>
          <t>FLOUR</t>
        </is>
      </c>
      <c r="D237" s="6" t="inlineStr">
        <is>
          <t>All-purpose flour</t>
        </is>
      </c>
      <c r="E237" s="6" t="n">
        <v>1.5</v>
      </c>
      <c r="F237" s="6" t="inlineStr">
        <is>
          <t>lb</t>
        </is>
      </c>
      <c r="G237" s="8">
        <f>IFERROR(VLOOKUP(C237,'Costco Price Book'!$A$5:$F$57,6,FALSE),0)</f>
        <v/>
      </c>
      <c r="H237" s="8">
        <f>E237*G237</f>
        <v/>
      </c>
    </row>
    <row r="238">
      <c r="A238" s="6" t="inlineStr">
        <is>
          <t>R37</t>
        </is>
      </c>
      <c r="B238" s="6" t="inlineStr">
        <is>
          <t>Sausage and pepper pizza with salad</t>
        </is>
      </c>
      <c r="C238" s="6" t="inlineStr">
        <is>
          <t>YEAST</t>
        </is>
      </c>
      <c r="D238" s="6" t="inlineStr">
        <is>
          <t>Active dry yeast</t>
        </is>
      </c>
      <c r="E238" s="6" t="n">
        <v>0.25</v>
      </c>
      <c r="F238" s="6" t="inlineStr">
        <is>
          <t>oz</t>
        </is>
      </c>
      <c r="G238" s="8">
        <f>IFERROR(VLOOKUP(C238,'Costco Price Book'!$A$5:$F$57,6,FALSE),0)</f>
        <v/>
      </c>
      <c r="H238" s="8">
        <f>E238*G238</f>
        <v/>
      </c>
    </row>
    <row r="239">
      <c r="A239" s="6" t="inlineStr">
        <is>
          <t>R37</t>
        </is>
      </c>
      <c r="B239" s="6" t="inlineStr">
        <is>
          <t>Sausage and pepper pizza with salad</t>
        </is>
      </c>
      <c r="C239" s="6" t="inlineStr">
        <is>
          <t>SUGAR</t>
        </is>
      </c>
      <c r="D239" s="6" t="inlineStr">
        <is>
          <t>Granulated sugar</t>
        </is>
      </c>
      <c r="E239" s="6" t="n">
        <v>1</v>
      </c>
      <c r="F239" s="6" t="inlineStr">
        <is>
          <t>tbsp</t>
        </is>
      </c>
      <c r="G239" s="8">
        <f>IFERROR(VLOOKUP(C239,'Costco Price Book'!$A$5:$F$57,6,FALSE),0)</f>
        <v/>
      </c>
      <c r="H239" s="8">
        <f>E239*G239</f>
        <v/>
      </c>
    </row>
    <row r="240">
      <c r="A240" s="6" t="inlineStr">
        <is>
          <t>R37</t>
        </is>
      </c>
      <c r="B240" s="6" t="inlineStr">
        <is>
          <t>Sausage and pepper pizza with salad</t>
        </is>
      </c>
      <c r="C240" s="6" t="inlineStr">
        <is>
          <t>SALT</t>
        </is>
      </c>
      <c r="D240" s="6" t="inlineStr">
        <is>
          <t>Table salt</t>
        </is>
      </c>
      <c r="E240" s="6" t="n">
        <v>1</v>
      </c>
      <c r="F240" s="6" t="inlineStr">
        <is>
          <t>tsp</t>
        </is>
      </c>
      <c r="G240" s="8">
        <f>IFERROR(VLOOKUP(C240,'Costco Price Book'!$A$5:$F$57,6,FALSE),0)</f>
        <v/>
      </c>
      <c r="H240" s="8">
        <f>E240*G240</f>
        <v/>
      </c>
    </row>
    <row r="241">
      <c r="A241" s="6" t="inlineStr">
        <is>
          <t>R37</t>
        </is>
      </c>
      <c r="B241" s="6" t="inlineStr">
        <is>
          <t>Sausage and pepper pizza with salad</t>
        </is>
      </c>
      <c r="C241" s="6" t="inlineStr">
        <is>
          <t>OLV</t>
        </is>
      </c>
      <c r="D241" s="6" t="inlineStr">
        <is>
          <t>Olive oil</t>
        </is>
      </c>
      <c r="E241" s="6" t="n">
        <v>2</v>
      </c>
      <c r="F241" s="6" t="inlineStr">
        <is>
          <t>tbsp</t>
        </is>
      </c>
      <c r="G241" s="8">
        <f>IFERROR(VLOOKUP(C241,'Costco Price Book'!$A$5:$F$57,6,FALSE),0)</f>
        <v/>
      </c>
      <c r="H241" s="8">
        <f>E241*G241</f>
        <v/>
      </c>
    </row>
    <row r="242">
      <c r="A242" s="6" t="inlineStr">
        <is>
          <t>R37</t>
        </is>
      </c>
      <c r="B242" s="6" t="inlineStr">
        <is>
          <t>Sausage and pepper pizza with salad</t>
        </is>
      </c>
      <c r="C242" s="6" t="inlineStr">
        <is>
          <t>SAU</t>
        </is>
      </c>
      <c r="D242" s="6" t="inlineStr">
        <is>
          <t>Mild Italian sausage</t>
        </is>
      </c>
      <c r="E242" s="6" t="n">
        <v>1.75</v>
      </c>
      <c r="F242" s="6" t="inlineStr">
        <is>
          <t>lb</t>
        </is>
      </c>
      <c r="G242" s="8">
        <f>IFERROR(VLOOKUP(C242,'Costco Price Book'!$A$5:$F$57,6,FALSE),0)</f>
        <v/>
      </c>
      <c r="H242" s="8">
        <f>E242*G242</f>
        <v/>
      </c>
    </row>
    <row r="243">
      <c r="A243" s="6" t="inlineStr">
        <is>
          <t>R37</t>
        </is>
      </c>
      <c r="B243" s="6" t="inlineStr">
        <is>
          <t>Sausage and pepper pizza with salad</t>
        </is>
      </c>
      <c r="C243" s="6" t="inlineStr">
        <is>
          <t>MAR</t>
        </is>
      </c>
      <c r="D243" s="6" t="inlineStr">
        <is>
          <t>Marinara sauce</t>
        </is>
      </c>
      <c r="E243" s="6" t="n">
        <v>0.75</v>
      </c>
      <c r="F243" s="6" t="inlineStr">
        <is>
          <t>jar</t>
        </is>
      </c>
      <c r="G243" s="8">
        <f>IFERROR(VLOOKUP(C243,'Costco Price Book'!$A$5:$F$57,6,FALSE),0)</f>
        <v/>
      </c>
      <c r="H243" s="8">
        <f>E243*G243</f>
        <v/>
      </c>
    </row>
    <row r="244">
      <c r="A244" s="6" t="inlineStr">
        <is>
          <t>R37</t>
        </is>
      </c>
      <c r="B244" s="6" t="inlineStr">
        <is>
          <t>Sausage and pepper pizza with salad</t>
        </is>
      </c>
      <c r="C244" s="6" t="inlineStr">
        <is>
          <t>MOZ</t>
        </is>
      </c>
      <c r="D244" s="6" t="inlineStr">
        <is>
          <t>Shredded mozzarella</t>
        </is>
      </c>
      <c r="E244" s="6" t="n">
        <v>0.75</v>
      </c>
      <c r="F244" s="6" t="inlineStr">
        <is>
          <t>lb</t>
        </is>
      </c>
      <c r="G244" s="8">
        <f>IFERROR(VLOOKUP(C244,'Costco Price Book'!$A$5:$F$57,6,FALSE),0)</f>
        <v/>
      </c>
      <c r="H244" s="8">
        <f>E244*G244</f>
        <v/>
      </c>
    </row>
    <row r="245">
      <c r="A245" s="6" t="inlineStr">
        <is>
          <t>R37</t>
        </is>
      </c>
      <c r="B245" s="6" t="inlineStr">
        <is>
          <t>Sausage and pepper pizza with salad</t>
        </is>
      </c>
      <c r="C245" s="6" t="inlineStr">
        <is>
          <t>PEP</t>
        </is>
      </c>
      <c r="D245" s="6" t="inlineStr">
        <is>
          <t>Bell peppers</t>
        </is>
      </c>
      <c r="E245" s="6" t="n">
        <v>2</v>
      </c>
      <c r="F245" s="6" t="inlineStr">
        <is>
          <t>each</t>
        </is>
      </c>
      <c r="G245" s="8">
        <f>IFERROR(VLOOKUP(C245,'Costco Price Book'!$A$5:$F$57,6,FALSE),0)</f>
        <v/>
      </c>
      <c r="H245" s="8">
        <f>E245*G245</f>
        <v/>
      </c>
    </row>
    <row r="246">
      <c r="A246" s="6" t="inlineStr">
        <is>
          <t>R37</t>
        </is>
      </c>
      <c r="B246" s="6" t="inlineStr">
        <is>
          <t>Sausage and pepper pizza with salad</t>
        </is>
      </c>
      <c r="C246" s="6" t="inlineStr">
        <is>
          <t>KAL</t>
        </is>
      </c>
      <c r="D246" s="6" t="inlineStr">
        <is>
          <t>Kale salad kit</t>
        </is>
      </c>
      <c r="E246" s="6" t="n">
        <v>1</v>
      </c>
      <c r="F246" s="6" t="inlineStr">
        <is>
          <t>lb</t>
        </is>
      </c>
      <c r="G246" s="8">
        <f>IFERROR(VLOOKUP(C246,'Costco Price Book'!$A$5:$F$57,6,FALSE),0)</f>
        <v/>
      </c>
      <c r="H246" s="8">
        <f>E246*G246</f>
        <v/>
      </c>
    </row>
    <row r="247">
      <c r="A247" s="6" t="inlineStr">
        <is>
          <t>R38</t>
        </is>
      </c>
      <c r="B247" s="6" t="inlineStr">
        <is>
          <t>Sausage and potato tacos</t>
        </is>
      </c>
      <c r="C247" s="6" t="inlineStr">
        <is>
          <t>SAU</t>
        </is>
      </c>
      <c r="D247" s="6" t="inlineStr">
        <is>
          <t>Mild Italian sausage</t>
        </is>
      </c>
      <c r="E247" s="6" t="n">
        <v>2.5</v>
      </c>
      <c r="F247" s="6" t="inlineStr">
        <is>
          <t>lb</t>
        </is>
      </c>
      <c r="G247" s="8">
        <f>IFERROR(VLOOKUP(C247,'Costco Price Book'!$A$5:$F$57,6,FALSE),0)</f>
        <v/>
      </c>
      <c r="H247" s="8">
        <f>E247*G247</f>
        <v/>
      </c>
    </row>
    <row r="248">
      <c r="A248" s="6" t="inlineStr">
        <is>
          <t>R38</t>
        </is>
      </c>
      <c r="B248" s="6" t="inlineStr">
        <is>
          <t>Sausage and potato tacos</t>
        </is>
      </c>
      <c r="C248" s="6" t="inlineStr">
        <is>
          <t>POT</t>
        </is>
      </c>
      <c r="D248" s="6" t="inlineStr">
        <is>
          <t>Russet potatoes</t>
        </is>
      </c>
      <c r="E248" s="6" t="n">
        <v>2.5</v>
      </c>
      <c r="F248" s="6" t="inlineStr">
        <is>
          <t>lb</t>
        </is>
      </c>
      <c r="G248" s="8">
        <f>IFERROR(VLOOKUP(C248,'Costco Price Book'!$A$5:$F$57,6,FALSE),0)</f>
        <v/>
      </c>
      <c r="H248" s="8">
        <f>E248*G248</f>
        <v/>
      </c>
    </row>
    <row r="249">
      <c r="A249" s="6" t="inlineStr">
        <is>
          <t>R38</t>
        </is>
      </c>
      <c r="B249" s="6" t="inlineStr">
        <is>
          <t>Sausage and potato tacos</t>
        </is>
      </c>
      <c r="C249" s="6" t="inlineStr">
        <is>
          <t>TOR</t>
        </is>
      </c>
      <c r="D249" s="6" t="inlineStr">
        <is>
          <t>6-inch flour tortillas</t>
        </is>
      </c>
      <c r="E249" s="6" t="n">
        <v>15</v>
      </c>
      <c r="F249" s="6" t="inlineStr">
        <is>
          <t>each</t>
        </is>
      </c>
      <c r="G249" s="8">
        <f>IFERROR(VLOOKUP(C249,'Costco Price Book'!$A$5:$F$57,6,FALSE),0)</f>
        <v/>
      </c>
      <c r="H249" s="8">
        <f>E249*G249</f>
        <v/>
      </c>
    </row>
    <row r="250">
      <c r="A250" s="6" t="inlineStr">
        <is>
          <t>R38</t>
        </is>
      </c>
      <c r="B250" s="6" t="inlineStr">
        <is>
          <t>Sausage and potato tacos</t>
        </is>
      </c>
      <c r="C250" s="6" t="inlineStr">
        <is>
          <t>PEP</t>
        </is>
      </c>
      <c r="D250" s="6" t="inlineStr">
        <is>
          <t>Bell peppers</t>
        </is>
      </c>
      <c r="E250" s="6" t="n">
        <v>2</v>
      </c>
      <c r="F250" s="6" t="inlineStr">
        <is>
          <t>each</t>
        </is>
      </c>
      <c r="G250" s="8">
        <f>IFERROR(VLOOKUP(C250,'Costco Price Book'!$A$5:$F$57,6,FALSE),0)</f>
        <v/>
      </c>
      <c r="H250" s="8">
        <f>E250*G250</f>
        <v/>
      </c>
    </row>
    <row r="251">
      <c r="A251" s="6" t="inlineStr">
        <is>
          <t>R38</t>
        </is>
      </c>
      <c r="B251" s="6" t="inlineStr">
        <is>
          <t>Sausage and potato tacos</t>
        </is>
      </c>
      <c r="C251" s="6" t="inlineStr">
        <is>
          <t>BEA</t>
        </is>
      </c>
      <c r="D251" s="6" t="inlineStr">
        <is>
          <t>Black beans</t>
        </is>
      </c>
      <c r="E251" s="6" t="n">
        <v>2</v>
      </c>
      <c r="F251" s="6" t="inlineStr">
        <is>
          <t>can</t>
        </is>
      </c>
      <c r="G251" s="8">
        <f>IFERROR(VLOOKUP(C251,'Costco Price Book'!$A$5:$F$57,6,FALSE),0)</f>
        <v/>
      </c>
      <c r="H251" s="8">
        <f>E251*G251</f>
        <v/>
      </c>
    </row>
    <row r="252">
      <c r="A252" s="6" t="inlineStr">
        <is>
          <t>R38</t>
        </is>
      </c>
      <c r="B252" s="6" t="inlineStr">
        <is>
          <t>Sausage and potato tacos</t>
        </is>
      </c>
      <c r="C252" s="6" t="inlineStr">
        <is>
          <t>SAL</t>
        </is>
      </c>
      <c r="D252" s="6" t="inlineStr">
        <is>
          <t>Medium salsa</t>
        </is>
      </c>
      <c r="E252" s="6" t="n">
        <v>8</v>
      </c>
      <c r="F252" s="6" t="inlineStr">
        <is>
          <t>oz</t>
        </is>
      </c>
      <c r="G252" s="8">
        <f>IFERROR(VLOOKUP(C252,'Costco Price Book'!$A$5:$F$57,6,FALSE),0)</f>
        <v/>
      </c>
      <c r="H252" s="8">
        <f>E252*G252</f>
        <v/>
      </c>
    </row>
    <row r="253">
      <c r="A253" s="6" t="inlineStr">
        <is>
          <t>R38</t>
        </is>
      </c>
      <c r="B253" s="6" t="inlineStr">
        <is>
          <t>Sausage and potato tacos</t>
        </is>
      </c>
      <c r="C253" s="6" t="inlineStr">
        <is>
          <t>OIL</t>
        </is>
      </c>
      <c r="D253" s="6" t="inlineStr">
        <is>
          <t>Pantry seasoning set: 2 tbsp oil, 1 tsp salt, 1/2 tsp pepper, 1 tsp garlic powder</t>
        </is>
      </c>
      <c r="E253" s="6" t="n">
        <v>1</v>
      </c>
      <c r="F253" s="6" t="inlineStr">
        <is>
          <t>set</t>
        </is>
      </c>
      <c r="G253" s="8">
        <f>IFERROR(VLOOKUP(C253,'Costco Price Book'!$A$5:$F$57,6,FALSE),0)</f>
        <v/>
      </c>
      <c r="H253" s="8">
        <f>E253*G253</f>
        <v/>
      </c>
    </row>
    <row r="254">
      <c r="A254" s="6" t="inlineStr">
        <is>
          <t>R39</t>
        </is>
      </c>
      <c r="B254" s="6" t="inlineStr">
        <is>
          <t>Kielbasa potato-vegetable skillet</t>
        </is>
      </c>
      <c r="C254" s="6" t="inlineStr">
        <is>
          <t>SMK</t>
        </is>
      </c>
      <c r="D254" s="6" t="inlineStr">
        <is>
          <t>Garlic smoked sausage</t>
        </is>
      </c>
      <c r="E254" s="6" t="n">
        <v>2.5</v>
      </c>
      <c r="F254" s="6" t="inlineStr">
        <is>
          <t>lb</t>
        </is>
      </c>
      <c r="G254" s="8">
        <f>IFERROR(VLOOKUP(C254,'Costco Price Book'!$A$5:$F$57,6,FALSE),0)</f>
        <v/>
      </c>
      <c r="H254" s="8">
        <f>E254*G254</f>
        <v/>
      </c>
    </row>
    <row r="255">
      <c r="A255" s="6" t="inlineStr">
        <is>
          <t>R39</t>
        </is>
      </c>
      <c r="B255" s="6" t="inlineStr">
        <is>
          <t>Kielbasa potato-vegetable skillet</t>
        </is>
      </c>
      <c r="C255" s="6" t="inlineStr">
        <is>
          <t>POT</t>
        </is>
      </c>
      <c r="D255" s="6" t="inlineStr">
        <is>
          <t>Russet potatoes</t>
        </is>
      </c>
      <c r="E255" s="6" t="n">
        <v>3</v>
      </c>
      <c r="F255" s="6" t="inlineStr">
        <is>
          <t>lb</t>
        </is>
      </c>
      <c r="G255" s="8">
        <f>IFERROR(VLOOKUP(C255,'Costco Price Book'!$A$5:$F$57,6,FALSE),0)</f>
        <v/>
      </c>
      <c r="H255" s="8">
        <f>E255*G255</f>
        <v/>
      </c>
    </row>
    <row r="256">
      <c r="A256" s="6" t="inlineStr">
        <is>
          <t>R39</t>
        </is>
      </c>
      <c r="B256" s="6" t="inlineStr">
        <is>
          <t>Kielbasa potato-vegetable skillet</t>
        </is>
      </c>
      <c r="C256" s="6" t="inlineStr">
        <is>
          <t>VEG</t>
        </is>
      </c>
      <c r="D256" s="6" t="inlineStr">
        <is>
          <t>Frozen Normandy vegetables</t>
        </is>
      </c>
      <c r="E256" s="6" t="n">
        <v>2</v>
      </c>
      <c r="F256" s="6" t="inlineStr">
        <is>
          <t>lb</t>
        </is>
      </c>
      <c r="G256" s="8">
        <f>IFERROR(VLOOKUP(C256,'Costco Price Book'!$A$5:$F$57,6,FALSE),0)</f>
        <v/>
      </c>
      <c r="H256" s="8">
        <f>E256*G256</f>
        <v/>
      </c>
    </row>
    <row r="257">
      <c r="A257" s="6" t="inlineStr">
        <is>
          <t>R39</t>
        </is>
      </c>
      <c r="B257" s="6" t="inlineStr">
        <is>
          <t>Kielbasa potato-vegetable skillet</t>
        </is>
      </c>
      <c r="C257" s="6" t="inlineStr">
        <is>
          <t>ONI</t>
        </is>
      </c>
      <c r="D257" s="6" t="inlineStr">
        <is>
          <t>Yellow onions</t>
        </is>
      </c>
      <c r="E257" s="6" t="n">
        <v>0.5</v>
      </c>
      <c r="F257" s="6" t="inlineStr">
        <is>
          <t>lb</t>
        </is>
      </c>
      <c r="G257" s="8">
        <f>IFERROR(VLOOKUP(C257,'Costco Price Book'!$A$5:$F$57,6,FALSE),0)</f>
        <v/>
      </c>
      <c r="H257" s="8">
        <f>E257*G257</f>
        <v/>
      </c>
    </row>
    <row r="258">
      <c r="A258" s="6" t="inlineStr">
        <is>
          <t>R39</t>
        </is>
      </c>
      <c r="B258" s="6" t="inlineStr">
        <is>
          <t>Kielbasa potato-vegetable skillet</t>
        </is>
      </c>
      <c r="C258" s="6" t="inlineStr">
        <is>
          <t>OIL</t>
        </is>
      </c>
      <c r="D258" s="6" t="inlineStr">
        <is>
          <t>Pantry seasoning set: 2 tbsp oil, 1 tsp salt, 1/2 tsp pepper, 1 tsp garlic powder</t>
        </is>
      </c>
      <c r="E258" s="6" t="n">
        <v>1</v>
      </c>
      <c r="F258" s="6" t="inlineStr">
        <is>
          <t>set</t>
        </is>
      </c>
      <c r="G258" s="8">
        <f>IFERROR(VLOOKUP(C258,'Costco Price Book'!$A$5:$F$57,6,FALSE),0)</f>
        <v/>
      </c>
      <c r="H258" s="8">
        <f>E258*G258</f>
        <v/>
      </c>
    </row>
    <row r="259">
      <c r="A259" s="6" t="inlineStr">
        <is>
          <t>R40</t>
        </is>
      </c>
      <c r="B259" s="6" t="inlineStr">
        <is>
          <t>Southwest sausage burrito bowls</t>
        </is>
      </c>
      <c r="C259" s="6" t="inlineStr">
        <is>
          <t>SMK</t>
        </is>
      </c>
      <c r="D259" s="6" t="inlineStr">
        <is>
          <t>Garlic smoked sausage</t>
        </is>
      </c>
      <c r="E259" s="6" t="n">
        <v>2.5</v>
      </c>
      <c r="F259" s="6" t="inlineStr">
        <is>
          <t>lb</t>
        </is>
      </c>
      <c r="G259" s="8">
        <f>IFERROR(VLOOKUP(C259,'Costco Price Book'!$A$5:$F$57,6,FALSE),0)</f>
        <v/>
      </c>
      <c r="H259" s="8">
        <f>E259*G259</f>
        <v/>
      </c>
    </row>
    <row r="260">
      <c r="A260" s="6" t="inlineStr">
        <is>
          <t>R40</t>
        </is>
      </c>
      <c r="B260" s="6" t="inlineStr">
        <is>
          <t>Southwest sausage burrito bowls</t>
        </is>
      </c>
      <c r="C260" s="6" t="inlineStr">
        <is>
          <t>RIC</t>
        </is>
      </c>
      <c r="D260" s="6" t="inlineStr">
        <is>
          <t>Long-grain white rice</t>
        </is>
      </c>
      <c r="E260" s="6" t="n">
        <v>1.25</v>
      </c>
      <c r="F260" s="6" t="inlineStr">
        <is>
          <t>lb</t>
        </is>
      </c>
      <c r="G260" s="8">
        <f>IFERROR(VLOOKUP(C260,'Costco Price Book'!$A$5:$F$57,6,FALSE),0)</f>
        <v/>
      </c>
      <c r="H260" s="8">
        <f>E260*G260</f>
        <v/>
      </c>
    </row>
    <row r="261">
      <c r="A261" s="6" t="inlineStr">
        <is>
          <t>R40</t>
        </is>
      </c>
      <c r="B261" s="6" t="inlineStr">
        <is>
          <t>Southwest sausage burrito bowls</t>
        </is>
      </c>
      <c r="C261" s="6" t="inlineStr">
        <is>
          <t>BEA</t>
        </is>
      </c>
      <c r="D261" s="6" t="inlineStr">
        <is>
          <t>Black beans</t>
        </is>
      </c>
      <c r="E261" s="6" t="n">
        <v>2</v>
      </c>
      <c r="F261" s="6" t="inlineStr">
        <is>
          <t>can</t>
        </is>
      </c>
      <c r="G261" s="8">
        <f>IFERROR(VLOOKUP(C261,'Costco Price Book'!$A$5:$F$57,6,FALSE),0)</f>
        <v/>
      </c>
      <c r="H261" s="8">
        <f>E261*G261</f>
        <v/>
      </c>
    </row>
    <row r="262">
      <c r="A262" s="6" t="inlineStr">
        <is>
          <t>R40</t>
        </is>
      </c>
      <c r="B262" s="6" t="inlineStr">
        <is>
          <t>Southwest sausage burrito bowls</t>
        </is>
      </c>
      <c r="C262" s="6" t="inlineStr">
        <is>
          <t>COR</t>
        </is>
      </c>
      <c r="D262" s="6" t="inlineStr">
        <is>
          <t>Whole-kernel corn</t>
        </is>
      </c>
      <c r="E262" s="6" t="n">
        <v>1</v>
      </c>
      <c r="F262" s="6" t="inlineStr">
        <is>
          <t>can</t>
        </is>
      </c>
      <c r="G262" s="8">
        <f>IFERROR(VLOOKUP(C262,'Costco Price Book'!$A$5:$F$57,6,FALSE),0)</f>
        <v/>
      </c>
      <c r="H262" s="8">
        <f>E262*G262</f>
        <v/>
      </c>
    </row>
    <row r="263">
      <c r="A263" s="6" t="inlineStr">
        <is>
          <t>R40</t>
        </is>
      </c>
      <c r="B263" s="6" t="inlineStr">
        <is>
          <t>Southwest sausage burrito bowls</t>
        </is>
      </c>
      <c r="C263" s="6" t="inlineStr">
        <is>
          <t>PEP</t>
        </is>
      </c>
      <c r="D263" s="6" t="inlineStr">
        <is>
          <t>Bell peppers</t>
        </is>
      </c>
      <c r="E263" s="6" t="n">
        <v>2</v>
      </c>
      <c r="F263" s="6" t="inlineStr">
        <is>
          <t>each</t>
        </is>
      </c>
      <c r="G263" s="8">
        <f>IFERROR(VLOOKUP(C263,'Costco Price Book'!$A$5:$F$57,6,FALSE),0)</f>
        <v/>
      </c>
      <c r="H263" s="8">
        <f>E263*G263</f>
        <v/>
      </c>
    </row>
    <row r="264">
      <c r="A264" s="6" t="inlineStr">
        <is>
          <t>R40</t>
        </is>
      </c>
      <c r="B264" s="6" t="inlineStr">
        <is>
          <t>Southwest sausage burrito bowls</t>
        </is>
      </c>
      <c r="C264" s="6" t="inlineStr">
        <is>
          <t>SAL</t>
        </is>
      </c>
      <c r="D264" s="6" t="inlineStr">
        <is>
          <t>Medium salsa</t>
        </is>
      </c>
      <c r="E264" s="6" t="n">
        <v>8</v>
      </c>
      <c r="F264" s="6" t="inlineStr">
        <is>
          <t>oz</t>
        </is>
      </c>
      <c r="G264" s="8">
        <f>IFERROR(VLOOKUP(C264,'Costco Price Book'!$A$5:$F$57,6,FALSE),0)</f>
        <v/>
      </c>
      <c r="H264" s="8">
        <f>E264*G264</f>
        <v/>
      </c>
    </row>
    <row r="265">
      <c r="A265" s="6" t="inlineStr">
        <is>
          <t>R40</t>
        </is>
      </c>
      <c r="B265" s="6" t="inlineStr">
        <is>
          <t>Southwest sausage burrito bowls</t>
        </is>
      </c>
      <c r="C265" s="6" t="inlineStr">
        <is>
          <t>OIL</t>
        </is>
      </c>
      <c r="D265" s="6" t="inlineStr">
        <is>
          <t>Pantry seasoning set: 2 tbsp oil, 1 tsp salt, 1/2 tsp pepper, 1 tsp garlic powder</t>
        </is>
      </c>
      <c r="E265" s="6" t="n">
        <v>1</v>
      </c>
      <c r="F265" s="6" t="inlineStr">
        <is>
          <t>set</t>
        </is>
      </c>
      <c r="G265" s="8">
        <f>IFERROR(VLOOKUP(C265,'Costco Price Book'!$A$5:$F$57,6,FALSE),0)</f>
        <v/>
      </c>
      <c r="H265" s="8">
        <f>E265*G265</f>
        <v/>
      </c>
    </row>
    <row r="266">
      <c r="A266" s="6" t="inlineStr">
        <is>
          <t>R41</t>
        </is>
      </c>
      <c r="B266" s="6" t="inlineStr">
        <is>
          <t>Oven-baked ranch chicken thighs</t>
        </is>
      </c>
      <c r="C266" s="6" t="inlineStr">
        <is>
          <t>CHT</t>
        </is>
      </c>
      <c r="D266" s="6" t="inlineStr">
        <is>
          <t>Boneless skinless chicken thighs</t>
        </is>
      </c>
      <c r="E266" s="6" t="n">
        <v>2.75</v>
      </c>
      <c r="F266" s="6" t="inlineStr">
        <is>
          <t>lb</t>
        </is>
      </c>
      <c r="G266" s="8">
        <f>IFERROR(VLOOKUP(C266,'Costco Price Book'!$A$5:$F$57,6,FALSE),0)</f>
        <v/>
      </c>
      <c r="H266" s="8">
        <f>E266*G266</f>
        <v/>
      </c>
    </row>
    <row r="267">
      <c r="A267" s="6" t="inlineStr">
        <is>
          <t>R41</t>
        </is>
      </c>
      <c r="B267" s="6" t="inlineStr">
        <is>
          <t>Oven-baked ranch chicken thighs</t>
        </is>
      </c>
      <c r="C267" s="6" t="inlineStr">
        <is>
          <t>POT</t>
        </is>
      </c>
      <c r="D267" s="6" t="inlineStr">
        <is>
          <t>Russet potatoes</t>
        </is>
      </c>
      <c r="E267" s="6" t="n">
        <v>3</v>
      </c>
      <c r="F267" s="6" t="inlineStr">
        <is>
          <t>lb</t>
        </is>
      </c>
      <c r="G267" s="8">
        <f>IFERROR(VLOOKUP(C267,'Costco Price Book'!$A$5:$F$57,6,FALSE),0)</f>
        <v/>
      </c>
      <c r="H267" s="8">
        <f>E267*G267</f>
        <v/>
      </c>
    </row>
    <row r="268">
      <c r="A268" s="6" t="inlineStr">
        <is>
          <t>R41</t>
        </is>
      </c>
      <c r="B268" s="6" t="inlineStr">
        <is>
          <t>Oven-baked ranch chicken thighs</t>
        </is>
      </c>
      <c r="C268" s="6" t="inlineStr">
        <is>
          <t>BRO</t>
        </is>
      </c>
      <c r="D268" s="6" t="inlineStr">
        <is>
          <t>Frozen broccoli florets</t>
        </is>
      </c>
      <c r="E268" s="6" t="n">
        <v>1.5</v>
      </c>
      <c r="F268" s="6" t="inlineStr">
        <is>
          <t>lb</t>
        </is>
      </c>
      <c r="G268" s="8">
        <f>IFERROR(VLOOKUP(C268,'Costco Price Book'!$A$5:$F$57,6,FALSE),0)</f>
        <v/>
      </c>
      <c r="H268" s="8">
        <f>E268*G268</f>
        <v/>
      </c>
    </row>
    <row r="269">
      <c r="A269" s="6" t="inlineStr">
        <is>
          <t>R41</t>
        </is>
      </c>
      <c r="B269" s="6" t="inlineStr">
        <is>
          <t>Oven-baked ranch chicken thighs</t>
        </is>
      </c>
      <c r="C269" s="6" t="inlineStr">
        <is>
          <t>OIL</t>
        </is>
      </c>
      <c r="D269" s="6" t="inlineStr">
        <is>
          <t>Pantry seasoning set: 2 tbsp oil, 1 tsp salt, 1/2 tsp pepper, 1 tsp garlic powder</t>
        </is>
      </c>
      <c r="E269" s="6" t="n">
        <v>1</v>
      </c>
      <c r="F269" s="6" t="inlineStr">
        <is>
          <t>set</t>
        </is>
      </c>
      <c r="G269" s="8">
        <f>IFERROR(VLOOKUP(C269,'Costco Price Book'!$A$5:$F$57,6,FALSE),0)</f>
        <v/>
      </c>
      <c r="H269" s="8">
        <f>E269*G269</f>
        <v/>
      </c>
    </row>
    <row r="270">
      <c r="A270" s="6" t="inlineStr">
        <is>
          <t>R42</t>
        </is>
      </c>
      <c r="B270" s="6" t="inlineStr">
        <is>
          <t>Chicken tortilla soup</t>
        </is>
      </c>
      <c r="C270" s="6" t="inlineStr">
        <is>
          <t>CHB</t>
        </is>
      </c>
      <c r="D270" s="6" t="inlineStr">
        <is>
          <t>Boneless skinless chicken breast</t>
        </is>
      </c>
      <c r="E270" s="6" t="n">
        <v>2.5</v>
      </c>
      <c r="F270" s="6" t="inlineStr">
        <is>
          <t>lb</t>
        </is>
      </c>
      <c r="G270" s="8">
        <f>IFERROR(VLOOKUP(C270,'Costco Price Book'!$A$5:$F$57,6,FALSE),0)</f>
        <v/>
      </c>
      <c r="H270" s="8">
        <f>E270*G270</f>
        <v/>
      </c>
    </row>
    <row r="271">
      <c r="A271" s="6" t="inlineStr">
        <is>
          <t>R42</t>
        </is>
      </c>
      <c r="B271" s="6" t="inlineStr">
        <is>
          <t>Chicken tortilla soup</t>
        </is>
      </c>
      <c r="C271" s="6" t="inlineStr">
        <is>
          <t>TOM</t>
        </is>
      </c>
      <c r="D271" s="6" t="inlineStr">
        <is>
          <t>Diced tomatoes</t>
        </is>
      </c>
      <c r="E271" s="6" t="n">
        <v>2</v>
      </c>
      <c r="F271" s="6" t="inlineStr">
        <is>
          <t>can</t>
        </is>
      </c>
      <c r="G271" s="8">
        <f>IFERROR(VLOOKUP(C271,'Costco Price Book'!$A$5:$F$57,6,FALSE),0)</f>
        <v/>
      </c>
      <c r="H271" s="8">
        <f>E271*G271</f>
        <v/>
      </c>
    </row>
    <row r="272">
      <c r="A272" s="6" t="inlineStr">
        <is>
          <t>R42</t>
        </is>
      </c>
      <c r="B272" s="6" t="inlineStr">
        <is>
          <t>Chicken tortilla soup</t>
        </is>
      </c>
      <c r="C272" s="6" t="inlineStr">
        <is>
          <t>COR</t>
        </is>
      </c>
      <c r="D272" s="6" t="inlineStr">
        <is>
          <t>Whole-kernel corn</t>
        </is>
      </c>
      <c r="E272" s="6" t="n">
        <v>1</v>
      </c>
      <c r="F272" s="6" t="inlineStr">
        <is>
          <t>can</t>
        </is>
      </c>
      <c r="G272" s="8">
        <f>IFERROR(VLOOKUP(C272,'Costco Price Book'!$A$5:$F$57,6,FALSE),0)</f>
        <v/>
      </c>
      <c r="H272" s="8">
        <f>E272*G272</f>
        <v/>
      </c>
    </row>
    <row r="273">
      <c r="A273" s="6" t="inlineStr">
        <is>
          <t>R42</t>
        </is>
      </c>
      <c r="B273" s="6" t="inlineStr">
        <is>
          <t>Chicken tortilla soup</t>
        </is>
      </c>
      <c r="C273" s="6" t="inlineStr">
        <is>
          <t>BEA</t>
        </is>
      </c>
      <c r="D273" s="6" t="inlineStr">
        <is>
          <t>Black beans</t>
        </is>
      </c>
      <c r="E273" s="6" t="n">
        <v>2</v>
      </c>
      <c r="F273" s="6" t="inlineStr">
        <is>
          <t>can</t>
        </is>
      </c>
      <c r="G273" s="8">
        <f>IFERROR(VLOOKUP(C273,'Costco Price Book'!$A$5:$F$57,6,FALSE),0)</f>
        <v/>
      </c>
      <c r="H273" s="8">
        <f>E273*G273</f>
        <v/>
      </c>
    </row>
    <row r="274">
      <c r="A274" s="6" t="inlineStr">
        <is>
          <t>R42</t>
        </is>
      </c>
      <c r="B274" s="6" t="inlineStr">
        <is>
          <t>Chicken tortilla soup</t>
        </is>
      </c>
      <c r="C274" s="6" t="inlineStr">
        <is>
          <t>CHI</t>
        </is>
      </c>
      <c r="D274" s="6" t="inlineStr">
        <is>
          <t>Tortilla chips</t>
        </is>
      </c>
      <c r="E274" s="6" t="n">
        <v>8</v>
      </c>
      <c r="F274" s="6" t="inlineStr">
        <is>
          <t>oz</t>
        </is>
      </c>
      <c r="G274" s="8">
        <f>IFERROR(VLOOKUP(C274,'Costco Price Book'!$A$5:$F$57,6,FALSE),0)</f>
        <v/>
      </c>
      <c r="H274" s="8">
        <f>E274*G274</f>
        <v/>
      </c>
    </row>
    <row r="275">
      <c r="A275" s="6" t="inlineStr">
        <is>
          <t>R42</t>
        </is>
      </c>
      <c r="B275" s="6" t="inlineStr">
        <is>
          <t>Chicken tortilla soup</t>
        </is>
      </c>
      <c r="C275" s="6" t="inlineStr">
        <is>
          <t>PEP</t>
        </is>
      </c>
      <c r="D275" s="6" t="inlineStr">
        <is>
          <t>Bell peppers</t>
        </is>
      </c>
      <c r="E275" s="6" t="n">
        <v>1</v>
      </c>
      <c r="F275" s="6" t="inlineStr">
        <is>
          <t>each</t>
        </is>
      </c>
      <c r="G275" s="8">
        <f>IFERROR(VLOOKUP(C275,'Costco Price Book'!$A$5:$F$57,6,FALSE),0)</f>
        <v/>
      </c>
      <c r="H275" s="8">
        <f>E275*G275</f>
        <v/>
      </c>
    </row>
    <row r="276">
      <c r="A276" s="6" t="inlineStr">
        <is>
          <t>R42</t>
        </is>
      </c>
      <c r="B276" s="6" t="inlineStr">
        <is>
          <t>Chicken tortilla soup</t>
        </is>
      </c>
      <c r="C276" s="6" t="inlineStr">
        <is>
          <t>OIL</t>
        </is>
      </c>
      <c r="D276" s="6" t="inlineStr">
        <is>
          <t>Pantry seasoning set: 2 tbsp oil, 1 tsp salt, 1/2 tsp pepper, 1 tsp garlic powder</t>
        </is>
      </c>
      <c r="E276" s="6" t="n">
        <v>1</v>
      </c>
      <c r="F276" s="6" t="inlineStr">
        <is>
          <t>set</t>
        </is>
      </c>
      <c r="G276" s="8">
        <f>IFERROR(VLOOKUP(C276,'Costco Price Book'!$A$5:$F$57,6,FALSE),0)</f>
        <v/>
      </c>
      <c r="H276" s="8">
        <f>E276*G276</f>
        <v/>
      </c>
    </row>
    <row r="277">
      <c r="A277" s="6" t="inlineStr">
        <is>
          <t>R43</t>
        </is>
      </c>
      <c r="B277" s="6" t="inlineStr">
        <is>
          <t>BBQ chicken baked potatoes</t>
        </is>
      </c>
      <c r="C277" s="6" t="inlineStr">
        <is>
          <t>CHB</t>
        </is>
      </c>
      <c r="D277" s="6" t="inlineStr">
        <is>
          <t>Boneless skinless chicken breast</t>
        </is>
      </c>
      <c r="E277" s="6" t="n">
        <v>2.5</v>
      </c>
      <c r="F277" s="6" t="inlineStr">
        <is>
          <t>lb</t>
        </is>
      </c>
      <c r="G277" s="8">
        <f>IFERROR(VLOOKUP(C277,'Costco Price Book'!$A$5:$F$57,6,FALSE),0)</f>
        <v/>
      </c>
      <c r="H277" s="8">
        <f>E277*G277</f>
        <v/>
      </c>
    </row>
    <row r="278">
      <c r="A278" s="6" t="inlineStr">
        <is>
          <t>R43</t>
        </is>
      </c>
      <c r="B278" s="6" t="inlineStr">
        <is>
          <t>BBQ chicken baked potatoes</t>
        </is>
      </c>
      <c r="C278" s="6" t="inlineStr">
        <is>
          <t>POT</t>
        </is>
      </c>
      <c r="D278" s="6" t="inlineStr">
        <is>
          <t>Russet potatoes</t>
        </is>
      </c>
      <c r="E278" s="6" t="n">
        <v>4</v>
      </c>
      <c r="F278" s="6" t="inlineStr">
        <is>
          <t>lb</t>
        </is>
      </c>
      <c r="G278" s="8">
        <f>IFERROR(VLOOKUP(C278,'Costco Price Book'!$A$5:$F$57,6,FALSE),0)</f>
        <v/>
      </c>
      <c r="H278" s="8">
        <f>E278*G278</f>
        <v/>
      </c>
    </row>
    <row r="279">
      <c r="A279" s="6" t="inlineStr">
        <is>
          <t>R43</t>
        </is>
      </c>
      <c r="B279" s="6" t="inlineStr">
        <is>
          <t>BBQ chicken baked potatoes</t>
        </is>
      </c>
      <c r="C279" s="6" t="inlineStr">
        <is>
          <t>BBQ</t>
        </is>
      </c>
      <c r="D279" s="6" t="inlineStr">
        <is>
          <t>BBQ sauce</t>
        </is>
      </c>
      <c r="E279" s="6" t="n">
        <v>10</v>
      </c>
      <c r="F279" s="6" t="inlineStr">
        <is>
          <t>oz</t>
        </is>
      </c>
      <c r="G279" s="8">
        <f>IFERROR(VLOOKUP(C279,'Costco Price Book'!$A$5:$F$57,6,FALSE),0)</f>
        <v/>
      </c>
      <c r="H279" s="8">
        <f>E279*G279</f>
        <v/>
      </c>
    </row>
    <row r="280">
      <c r="A280" s="6" t="inlineStr">
        <is>
          <t>R43</t>
        </is>
      </c>
      <c r="B280" s="6" t="inlineStr">
        <is>
          <t>BBQ chicken baked potatoes</t>
        </is>
      </c>
      <c r="C280" s="6" t="inlineStr">
        <is>
          <t>COR</t>
        </is>
      </c>
      <c r="D280" s="6" t="inlineStr">
        <is>
          <t>Whole-kernel corn</t>
        </is>
      </c>
      <c r="E280" s="6" t="n">
        <v>1</v>
      </c>
      <c r="F280" s="6" t="inlineStr">
        <is>
          <t>can</t>
        </is>
      </c>
      <c r="G280" s="8">
        <f>IFERROR(VLOOKUP(C280,'Costco Price Book'!$A$5:$F$57,6,FALSE),0)</f>
        <v/>
      </c>
      <c r="H280" s="8">
        <f>E280*G280</f>
        <v/>
      </c>
    </row>
    <row r="281">
      <c r="A281" s="6" t="inlineStr">
        <is>
          <t>R43</t>
        </is>
      </c>
      <c r="B281" s="6" t="inlineStr">
        <is>
          <t>BBQ chicken baked potatoes</t>
        </is>
      </c>
      <c r="C281" s="6" t="inlineStr">
        <is>
          <t>CHE</t>
        </is>
      </c>
      <c r="D281" s="6" t="inlineStr">
        <is>
          <t>Shredded Mexican blend cheese</t>
        </is>
      </c>
      <c r="E281" s="6" t="n">
        <v>0.75</v>
      </c>
      <c r="F281" s="6" t="inlineStr">
        <is>
          <t>lb</t>
        </is>
      </c>
      <c r="G281" s="8">
        <f>IFERROR(VLOOKUP(C281,'Costco Price Book'!$A$5:$F$57,6,FALSE),0)</f>
        <v/>
      </c>
      <c r="H281" s="8">
        <f>E281*G281</f>
        <v/>
      </c>
    </row>
    <row r="282">
      <c r="A282" s="6" t="inlineStr">
        <is>
          <t>R43</t>
        </is>
      </c>
      <c r="B282" s="6" t="inlineStr">
        <is>
          <t>BBQ chicken baked potatoes</t>
        </is>
      </c>
      <c r="C282" s="6" t="inlineStr">
        <is>
          <t>LET</t>
        </is>
      </c>
      <c r="D282" s="6" t="inlineStr">
        <is>
          <t>Romaine hearts</t>
        </is>
      </c>
      <c r="E282" s="6" t="n">
        <v>1</v>
      </c>
      <c r="F282" s="6" t="inlineStr">
        <is>
          <t>heart</t>
        </is>
      </c>
      <c r="G282" s="8">
        <f>IFERROR(VLOOKUP(C282,'Costco Price Book'!$A$5:$F$57,6,FALSE),0)</f>
        <v/>
      </c>
      <c r="H282" s="8">
        <f>E282*G282</f>
        <v/>
      </c>
    </row>
    <row r="283">
      <c r="A283" s="6" t="inlineStr">
        <is>
          <t>R43</t>
        </is>
      </c>
      <c r="B283" s="6" t="inlineStr">
        <is>
          <t>BBQ chicken baked potatoes</t>
        </is>
      </c>
      <c r="C283" s="6" t="inlineStr">
        <is>
          <t>OIL</t>
        </is>
      </c>
      <c r="D283" s="6" t="inlineStr">
        <is>
          <t>Pantry seasoning set: 2 tbsp oil, 1 tsp salt, 1/2 tsp pepper, 1 tsp garlic powder</t>
        </is>
      </c>
      <c r="E283" s="6" t="n">
        <v>1</v>
      </c>
      <c r="F283" s="6" t="inlineStr">
        <is>
          <t>set</t>
        </is>
      </c>
      <c r="G283" s="8">
        <f>IFERROR(VLOOKUP(C283,'Costco Price Book'!$A$5:$F$57,6,FALSE),0)</f>
        <v/>
      </c>
      <c r="H283" s="8">
        <f>E283*G283</f>
        <v/>
      </c>
    </row>
    <row r="284">
      <c r="A284" s="6" t="inlineStr">
        <is>
          <t>R44</t>
        </is>
      </c>
      <c r="B284" s="6" t="inlineStr">
        <is>
          <t>Chicken and vegetable fried rice</t>
        </is>
      </c>
      <c r="C284" s="6" t="inlineStr">
        <is>
          <t>CHB</t>
        </is>
      </c>
      <c r="D284" s="6" t="inlineStr">
        <is>
          <t>Boneless skinless chicken breast</t>
        </is>
      </c>
      <c r="E284" s="6" t="n">
        <v>2.25</v>
      </c>
      <c r="F284" s="6" t="inlineStr">
        <is>
          <t>lb</t>
        </is>
      </c>
      <c r="G284" s="8">
        <f>IFERROR(VLOOKUP(C284,'Costco Price Book'!$A$5:$F$57,6,FALSE),0)</f>
        <v/>
      </c>
      <c r="H284" s="8">
        <f>E284*G284</f>
        <v/>
      </c>
    </row>
    <row r="285">
      <c r="A285" s="6" t="inlineStr">
        <is>
          <t>R44</t>
        </is>
      </c>
      <c r="B285" s="6" t="inlineStr">
        <is>
          <t>Chicken and vegetable fried rice</t>
        </is>
      </c>
      <c r="C285" s="6" t="inlineStr">
        <is>
          <t>RIC</t>
        </is>
      </c>
      <c r="D285" s="6" t="inlineStr">
        <is>
          <t>Long-grain white rice</t>
        </is>
      </c>
      <c r="E285" s="6" t="n">
        <v>1.25</v>
      </c>
      <c r="F285" s="6" t="inlineStr">
        <is>
          <t>lb</t>
        </is>
      </c>
      <c r="G285" s="8">
        <f>IFERROR(VLOOKUP(C285,'Costco Price Book'!$A$5:$F$57,6,FALSE),0)</f>
        <v/>
      </c>
      <c r="H285" s="8">
        <f>E285*G285</f>
        <v/>
      </c>
    </row>
    <row r="286">
      <c r="A286" s="6" t="inlineStr">
        <is>
          <t>R44</t>
        </is>
      </c>
      <c r="B286" s="6" t="inlineStr">
        <is>
          <t>Chicken and vegetable fried rice</t>
        </is>
      </c>
      <c r="C286" s="6" t="inlineStr">
        <is>
          <t>VEG</t>
        </is>
      </c>
      <c r="D286" s="6" t="inlineStr">
        <is>
          <t>Frozen Normandy vegetables</t>
        </is>
      </c>
      <c r="E286" s="6" t="n">
        <v>2</v>
      </c>
      <c r="F286" s="6" t="inlineStr">
        <is>
          <t>lb</t>
        </is>
      </c>
      <c r="G286" s="8">
        <f>IFERROR(VLOOKUP(C286,'Costco Price Book'!$A$5:$F$57,6,FALSE),0)</f>
        <v/>
      </c>
      <c r="H286" s="8">
        <f>E286*G286</f>
        <v/>
      </c>
    </row>
    <row r="287">
      <c r="A287" s="6" t="inlineStr">
        <is>
          <t>R44</t>
        </is>
      </c>
      <c r="B287" s="6" t="inlineStr">
        <is>
          <t>Chicken and vegetable fried rice</t>
        </is>
      </c>
      <c r="C287" s="6" t="inlineStr">
        <is>
          <t>EGG</t>
        </is>
      </c>
      <c r="D287" s="6" t="inlineStr">
        <is>
          <t>Large eggs</t>
        </is>
      </c>
      <c r="E287" s="6" t="n">
        <v>0.5</v>
      </c>
      <c r="F287" s="6" t="inlineStr">
        <is>
          <t>dozen</t>
        </is>
      </c>
      <c r="G287" s="8">
        <f>IFERROR(VLOOKUP(C287,'Costco Price Book'!$A$5:$F$57,6,FALSE),0)</f>
        <v/>
      </c>
      <c r="H287" s="8">
        <f>E287*G287</f>
        <v/>
      </c>
    </row>
    <row r="288">
      <c r="A288" s="6" t="inlineStr">
        <is>
          <t>R44</t>
        </is>
      </c>
      <c r="B288" s="6" t="inlineStr">
        <is>
          <t>Chicken and vegetable fried rice</t>
        </is>
      </c>
      <c r="C288" s="6" t="inlineStr">
        <is>
          <t>ONI</t>
        </is>
      </c>
      <c r="D288" s="6" t="inlineStr">
        <is>
          <t>Yellow onions</t>
        </is>
      </c>
      <c r="E288" s="6" t="n">
        <v>0.5</v>
      </c>
      <c r="F288" s="6" t="inlineStr">
        <is>
          <t>lb</t>
        </is>
      </c>
      <c r="G288" s="8">
        <f>IFERROR(VLOOKUP(C288,'Costco Price Book'!$A$5:$F$57,6,FALSE),0)</f>
        <v/>
      </c>
      <c r="H288" s="8">
        <f>E288*G288</f>
        <v/>
      </c>
    </row>
    <row r="289">
      <c r="A289" s="6" t="inlineStr">
        <is>
          <t>R44</t>
        </is>
      </c>
      <c r="B289" s="6" t="inlineStr">
        <is>
          <t>Chicken and vegetable fried rice</t>
        </is>
      </c>
      <c r="C289" s="6" t="inlineStr">
        <is>
          <t>TER</t>
        </is>
      </c>
      <c r="D289" s="6" t="inlineStr">
        <is>
          <t>Teriyaki sauce</t>
        </is>
      </c>
      <c r="E289" s="6" t="n">
        <v>4</v>
      </c>
      <c r="F289" s="6" t="inlineStr">
        <is>
          <t>oz</t>
        </is>
      </c>
      <c r="G289" s="8">
        <f>IFERROR(VLOOKUP(C289,'Costco Price Book'!$A$5:$F$57,6,FALSE),0)</f>
        <v/>
      </c>
      <c r="H289" s="8">
        <f>E289*G289</f>
        <v/>
      </c>
    </row>
    <row r="290">
      <c r="A290" s="6" t="inlineStr">
        <is>
          <t>R44</t>
        </is>
      </c>
      <c r="B290" s="6" t="inlineStr">
        <is>
          <t>Chicken and vegetable fried rice</t>
        </is>
      </c>
      <c r="C290" s="6" t="inlineStr">
        <is>
          <t>OIL</t>
        </is>
      </c>
      <c r="D290" s="6" t="inlineStr">
        <is>
          <t>Pantry seasoning set: 2 tbsp oil, 1 tsp salt, 1/2 tsp pepper, 1 tsp garlic powder</t>
        </is>
      </c>
      <c r="E290" s="6" t="n">
        <v>1</v>
      </c>
      <c r="F290" s="6" t="inlineStr">
        <is>
          <t>set</t>
        </is>
      </c>
      <c r="G290" s="8">
        <f>IFERROR(VLOOKUP(C290,'Costco Price Book'!$A$5:$F$57,6,FALSE),0)</f>
        <v/>
      </c>
      <c r="H290" s="8">
        <f>E290*G290</f>
        <v/>
      </c>
    </row>
    <row r="291">
      <c r="A291" s="6" t="inlineStr">
        <is>
          <t>R45</t>
        </is>
      </c>
      <c r="B291" s="6" t="inlineStr">
        <is>
          <t>Creamy chicken and broccoli rice bake</t>
        </is>
      </c>
      <c r="C291" s="6" t="inlineStr">
        <is>
          <t>CHB</t>
        </is>
      </c>
      <c r="D291" s="6" t="inlineStr">
        <is>
          <t>Boneless skinless chicken breast</t>
        </is>
      </c>
      <c r="E291" s="6" t="n">
        <v>2.5</v>
      </c>
      <c r="F291" s="6" t="inlineStr">
        <is>
          <t>lb</t>
        </is>
      </c>
      <c r="G291" s="8">
        <f>IFERROR(VLOOKUP(C291,'Costco Price Book'!$A$5:$F$57,6,FALSE),0)</f>
        <v/>
      </c>
      <c r="H291" s="8">
        <f>E291*G291</f>
        <v/>
      </c>
    </row>
    <row r="292">
      <c r="A292" s="6" t="inlineStr">
        <is>
          <t>R45</t>
        </is>
      </c>
      <c r="B292" s="6" t="inlineStr">
        <is>
          <t>Creamy chicken and broccoli rice bake</t>
        </is>
      </c>
      <c r="C292" s="6" t="inlineStr">
        <is>
          <t>RIC</t>
        </is>
      </c>
      <c r="D292" s="6" t="inlineStr">
        <is>
          <t>Long-grain white rice</t>
        </is>
      </c>
      <c r="E292" s="6" t="n">
        <v>1.25</v>
      </c>
      <c r="F292" s="6" t="inlineStr">
        <is>
          <t>lb</t>
        </is>
      </c>
      <c r="G292" s="8">
        <f>IFERROR(VLOOKUP(C292,'Costco Price Book'!$A$5:$F$57,6,FALSE),0)</f>
        <v/>
      </c>
      <c r="H292" s="8">
        <f>E292*G292</f>
        <v/>
      </c>
    </row>
    <row r="293">
      <c r="A293" s="6" t="inlineStr">
        <is>
          <t>R45</t>
        </is>
      </c>
      <c r="B293" s="6" t="inlineStr">
        <is>
          <t>Creamy chicken and broccoli rice bake</t>
        </is>
      </c>
      <c r="C293" s="6" t="inlineStr">
        <is>
          <t>BRO</t>
        </is>
      </c>
      <c r="D293" s="6" t="inlineStr">
        <is>
          <t>Frozen broccoli florets</t>
        </is>
      </c>
      <c r="E293" s="6" t="n">
        <v>1.5</v>
      </c>
      <c r="F293" s="6" t="inlineStr">
        <is>
          <t>lb</t>
        </is>
      </c>
      <c r="G293" s="8">
        <f>IFERROR(VLOOKUP(C293,'Costco Price Book'!$A$5:$F$57,6,FALSE),0)</f>
        <v/>
      </c>
      <c r="H293" s="8">
        <f>E293*G293</f>
        <v/>
      </c>
    </row>
    <row r="294">
      <c r="A294" s="6" t="inlineStr">
        <is>
          <t>R45</t>
        </is>
      </c>
      <c r="B294" s="6" t="inlineStr">
        <is>
          <t>Creamy chicken and broccoli rice bake</t>
        </is>
      </c>
      <c r="C294" s="6" t="inlineStr">
        <is>
          <t>SOU</t>
        </is>
      </c>
      <c r="D294" s="6" t="inlineStr">
        <is>
          <t>Sour cream</t>
        </is>
      </c>
      <c r="E294" s="6" t="n">
        <v>0.5</v>
      </c>
      <c r="F294" s="6" t="inlineStr">
        <is>
          <t>lb</t>
        </is>
      </c>
      <c r="G294" s="8">
        <f>IFERROR(VLOOKUP(C294,'Costco Price Book'!$A$5:$F$57,6,FALSE),0)</f>
        <v/>
      </c>
      <c r="H294" s="8">
        <f>E294*G294</f>
        <v/>
      </c>
    </row>
    <row r="295">
      <c r="A295" s="6" t="inlineStr">
        <is>
          <t>R45</t>
        </is>
      </c>
      <c r="B295" s="6" t="inlineStr">
        <is>
          <t>Creamy chicken and broccoli rice bake</t>
        </is>
      </c>
      <c r="C295" s="6" t="inlineStr">
        <is>
          <t>MOZ</t>
        </is>
      </c>
      <c r="D295" s="6" t="inlineStr">
        <is>
          <t>Shredded mozzarella</t>
        </is>
      </c>
      <c r="E295" s="6" t="n">
        <v>0.5</v>
      </c>
      <c r="F295" s="6" t="inlineStr">
        <is>
          <t>lb</t>
        </is>
      </c>
      <c r="G295" s="8">
        <f>IFERROR(VLOOKUP(C295,'Costco Price Book'!$A$5:$F$57,6,FALSE),0)</f>
        <v/>
      </c>
      <c r="H295" s="8">
        <f>E295*G295</f>
        <v/>
      </c>
    </row>
    <row r="296">
      <c r="A296" s="6" t="inlineStr">
        <is>
          <t>R45</t>
        </is>
      </c>
      <c r="B296" s="6" t="inlineStr">
        <is>
          <t>Creamy chicken and broccoli rice bake</t>
        </is>
      </c>
      <c r="C296" s="6" t="inlineStr">
        <is>
          <t>OIL</t>
        </is>
      </c>
      <c r="D296" s="6" t="inlineStr">
        <is>
          <t>Pantry seasoning set: 2 tbsp oil, 1 tsp salt, 1/2 tsp pepper, 1 tsp garlic powder</t>
        </is>
      </c>
      <c r="E296" s="6" t="n">
        <v>1</v>
      </c>
      <c r="F296" s="6" t="inlineStr">
        <is>
          <t>set</t>
        </is>
      </c>
      <c r="G296" s="8">
        <f>IFERROR(VLOOKUP(C296,'Costco Price Book'!$A$5:$F$57,6,FALSE),0)</f>
        <v/>
      </c>
      <c r="H296" s="8">
        <f>E296*G296</f>
        <v/>
      </c>
    </row>
    <row r="297">
      <c r="A297" s="6" t="inlineStr">
        <is>
          <t>R46</t>
        </is>
      </c>
      <c r="B297" s="6" t="inlineStr">
        <is>
          <t>Grilled chicken fajita plates</t>
        </is>
      </c>
      <c r="C297" s="6" t="inlineStr">
        <is>
          <t>CHB</t>
        </is>
      </c>
      <c r="D297" s="6" t="inlineStr">
        <is>
          <t>Boneless skinless chicken breast</t>
        </is>
      </c>
      <c r="E297" s="6" t="n">
        <v>2.5</v>
      </c>
      <c r="F297" s="6" t="inlineStr">
        <is>
          <t>lb</t>
        </is>
      </c>
      <c r="G297" s="8">
        <f>IFERROR(VLOOKUP(C297,'Costco Price Book'!$A$5:$F$57,6,FALSE),0)</f>
        <v/>
      </c>
      <c r="H297" s="8">
        <f>E297*G297</f>
        <v/>
      </c>
    </row>
    <row r="298">
      <c r="A298" s="6" t="inlineStr">
        <is>
          <t>R46</t>
        </is>
      </c>
      <c r="B298" s="6" t="inlineStr">
        <is>
          <t>Grilled chicken fajita plates</t>
        </is>
      </c>
      <c r="C298" s="6" t="inlineStr">
        <is>
          <t>RIC</t>
        </is>
      </c>
      <c r="D298" s="6" t="inlineStr">
        <is>
          <t>Long-grain white rice</t>
        </is>
      </c>
      <c r="E298" s="6" t="n">
        <v>1.25</v>
      </c>
      <c r="F298" s="6" t="inlineStr">
        <is>
          <t>lb</t>
        </is>
      </c>
      <c r="G298" s="8">
        <f>IFERROR(VLOOKUP(C298,'Costco Price Book'!$A$5:$F$57,6,FALSE),0)</f>
        <v/>
      </c>
      <c r="H298" s="8">
        <f>E298*G298</f>
        <v/>
      </c>
    </row>
    <row r="299">
      <c r="A299" s="6" t="inlineStr">
        <is>
          <t>R46</t>
        </is>
      </c>
      <c r="B299" s="6" t="inlineStr">
        <is>
          <t>Grilled chicken fajita plates</t>
        </is>
      </c>
      <c r="C299" s="6" t="inlineStr">
        <is>
          <t>PEP</t>
        </is>
      </c>
      <c r="D299" s="6" t="inlineStr">
        <is>
          <t>Bell peppers</t>
        </is>
      </c>
      <c r="E299" s="6" t="n">
        <v>3</v>
      </c>
      <c r="F299" s="6" t="inlineStr">
        <is>
          <t>each</t>
        </is>
      </c>
      <c r="G299" s="8">
        <f>IFERROR(VLOOKUP(C299,'Costco Price Book'!$A$5:$F$57,6,FALSE),0)</f>
        <v/>
      </c>
      <c r="H299" s="8">
        <f>E299*G299</f>
        <v/>
      </c>
    </row>
    <row r="300">
      <c r="A300" s="6" t="inlineStr">
        <is>
          <t>R46</t>
        </is>
      </c>
      <c r="B300" s="6" t="inlineStr">
        <is>
          <t>Grilled chicken fajita plates</t>
        </is>
      </c>
      <c r="C300" s="6" t="inlineStr">
        <is>
          <t>ONI</t>
        </is>
      </c>
      <c r="D300" s="6" t="inlineStr">
        <is>
          <t>Yellow onions</t>
        </is>
      </c>
      <c r="E300" s="6" t="n">
        <v>0.5</v>
      </c>
      <c r="F300" s="6" t="inlineStr">
        <is>
          <t>lb</t>
        </is>
      </c>
      <c r="G300" s="8">
        <f>IFERROR(VLOOKUP(C300,'Costco Price Book'!$A$5:$F$57,6,FALSE),0)</f>
        <v/>
      </c>
      <c r="H300" s="8">
        <f>E300*G300</f>
        <v/>
      </c>
    </row>
    <row r="301">
      <c r="A301" s="6" t="inlineStr">
        <is>
          <t>R46</t>
        </is>
      </c>
      <c r="B301" s="6" t="inlineStr">
        <is>
          <t>Grilled chicken fajita plates</t>
        </is>
      </c>
      <c r="C301" s="6" t="inlineStr">
        <is>
          <t>BEA</t>
        </is>
      </c>
      <c r="D301" s="6" t="inlineStr">
        <is>
          <t>Black beans</t>
        </is>
      </c>
      <c r="E301" s="6" t="n">
        <v>2</v>
      </c>
      <c r="F301" s="6" t="inlineStr">
        <is>
          <t>can</t>
        </is>
      </c>
      <c r="G301" s="8">
        <f>IFERROR(VLOOKUP(C301,'Costco Price Book'!$A$5:$F$57,6,FALSE),0)</f>
        <v/>
      </c>
      <c r="H301" s="8">
        <f>E301*G301</f>
        <v/>
      </c>
    </row>
    <row r="302">
      <c r="A302" s="6" t="inlineStr">
        <is>
          <t>R46</t>
        </is>
      </c>
      <c r="B302" s="6" t="inlineStr">
        <is>
          <t>Grilled chicken fajita plates</t>
        </is>
      </c>
      <c r="C302" s="6" t="inlineStr">
        <is>
          <t>SAL</t>
        </is>
      </c>
      <c r="D302" s="6" t="inlineStr">
        <is>
          <t>Medium salsa</t>
        </is>
      </c>
      <c r="E302" s="6" t="n">
        <v>8</v>
      </c>
      <c r="F302" s="6" t="inlineStr">
        <is>
          <t>oz</t>
        </is>
      </c>
      <c r="G302" s="8">
        <f>IFERROR(VLOOKUP(C302,'Costco Price Book'!$A$5:$F$57,6,FALSE),0)</f>
        <v/>
      </c>
      <c r="H302" s="8">
        <f>E302*G302</f>
        <v/>
      </c>
    </row>
    <row r="303">
      <c r="A303" s="6" t="inlineStr">
        <is>
          <t>R46</t>
        </is>
      </c>
      <c r="B303" s="6" t="inlineStr">
        <is>
          <t>Grilled chicken fajita plates</t>
        </is>
      </c>
      <c r="C303" s="6" t="inlineStr">
        <is>
          <t>OIL</t>
        </is>
      </c>
      <c r="D303" s="6" t="inlineStr">
        <is>
          <t>Pantry seasoning set: 2 tbsp oil, 1 tsp salt, 1/2 tsp pepper, 1 tsp garlic powder</t>
        </is>
      </c>
      <c r="E303" s="6" t="n">
        <v>1</v>
      </c>
      <c r="F303" s="6" t="inlineStr">
        <is>
          <t>set</t>
        </is>
      </c>
      <c r="G303" s="8">
        <f>IFERROR(VLOOKUP(C303,'Costco Price Book'!$A$5:$F$57,6,FALSE),0)</f>
        <v/>
      </c>
      <c r="H303" s="8">
        <f>E303*G303</f>
        <v/>
      </c>
    </row>
    <row r="304">
      <c r="A304" s="6" t="inlineStr">
        <is>
          <t>R47</t>
        </is>
      </c>
      <c r="B304" s="6" t="inlineStr">
        <is>
          <t>Chicken parmesan spaghetti</t>
        </is>
      </c>
      <c r="C304" s="6" t="inlineStr">
        <is>
          <t>CHB</t>
        </is>
      </c>
      <c r="D304" s="6" t="inlineStr">
        <is>
          <t>Boneless skinless chicken breast</t>
        </is>
      </c>
      <c r="E304" s="6" t="n">
        <v>2.5</v>
      </c>
      <c r="F304" s="6" t="inlineStr">
        <is>
          <t>lb</t>
        </is>
      </c>
      <c r="G304" s="8">
        <f>IFERROR(VLOOKUP(C304,'Costco Price Book'!$A$5:$F$57,6,FALSE),0)</f>
        <v/>
      </c>
      <c r="H304" s="8">
        <f>E304*G304</f>
        <v/>
      </c>
    </row>
    <row r="305">
      <c r="A305" s="6" t="inlineStr">
        <is>
          <t>R47</t>
        </is>
      </c>
      <c r="B305" s="6" t="inlineStr">
        <is>
          <t>Chicken parmesan spaghetti</t>
        </is>
      </c>
      <c r="C305" s="6" t="inlineStr">
        <is>
          <t>PAS</t>
        </is>
      </c>
      <c r="D305" s="6" t="inlineStr">
        <is>
          <t>Spaghetti / pasta</t>
        </is>
      </c>
      <c r="E305" s="6" t="n">
        <v>1.25</v>
      </c>
      <c r="F305" s="6" t="inlineStr">
        <is>
          <t>lb</t>
        </is>
      </c>
      <c r="G305" s="8">
        <f>IFERROR(VLOOKUP(C305,'Costco Price Book'!$A$5:$F$57,6,FALSE),0)</f>
        <v/>
      </c>
      <c r="H305" s="8">
        <f>E305*G305</f>
        <v/>
      </c>
    </row>
    <row r="306">
      <c r="A306" s="6" t="inlineStr">
        <is>
          <t>R47</t>
        </is>
      </c>
      <c r="B306" s="6" t="inlineStr">
        <is>
          <t>Chicken parmesan spaghetti</t>
        </is>
      </c>
      <c r="C306" s="6" t="inlineStr">
        <is>
          <t>MAR</t>
        </is>
      </c>
      <c r="D306" s="6" t="inlineStr">
        <is>
          <t>Marinara sauce</t>
        </is>
      </c>
      <c r="E306" s="6" t="n">
        <v>1</v>
      </c>
      <c r="F306" s="6" t="inlineStr">
        <is>
          <t>jar</t>
        </is>
      </c>
      <c r="G306" s="8">
        <f>IFERROR(VLOOKUP(C306,'Costco Price Book'!$A$5:$F$57,6,FALSE),0)</f>
        <v/>
      </c>
      <c r="H306" s="8">
        <f>E306*G306</f>
        <v/>
      </c>
    </row>
    <row r="307">
      <c r="A307" s="6" t="inlineStr">
        <is>
          <t>R47</t>
        </is>
      </c>
      <c r="B307" s="6" t="inlineStr">
        <is>
          <t>Chicken parmesan spaghetti</t>
        </is>
      </c>
      <c r="C307" s="6" t="inlineStr">
        <is>
          <t>MOZ</t>
        </is>
      </c>
      <c r="D307" s="6" t="inlineStr">
        <is>
          <t>Shredded mozzarella</t>
        </is>
      </c>
      <c r="E307" s="6" t="n">
        <v>0.75</v>
      </c>
      <c r="F307" s="6" t="inlineStr">
        <is>
          <t>lb</t>
        </is>
      </c>
      <c r="G307" s="8">
        <f>IFERROR(VLOOKUP(C307,'Costco Price Book'!$A$5:$F$57,6,FALSE),0)</f>
        <v/>
      </c>
      <c r="H307" s="8">
        <f>E307*G307</f>
        <v/>
      </c>
    </row>
    <row r="308">
      <c r="A308" s="6" t="inlineStr">
        <is>
          <t>R47</t>
        </is>
      </c>
      <c r="B308" s="6" t="inlineStr">
        <is>
          <t>Chicken parmesan spaghetti</t>
        </is>
      </c>
      <c r="C308" s="6" t="inlineStr">
        <is>
          <t>BRO</t>
        </is>
      </c>
      <c r="D308" s="6" t="inlineStr">
        <is>
          <t>Frozen broccoli florets</t>
        </is>
      </c>
      <c r="E308" s="6" t="n">
        <v>1.5</v>
      </c>
      <c r="F308" s="6" t="inlineStr">
        <is>
          <t>lb</t>
        </is>
      </c>
      <c r="G308" s="8">
        <f>IFERROR(VLOOKUP(C308,'Costco Price Book'!$A$5:$F$57,6,FALSE),0)</f>
        <v/>
      </c>
      <c r="H308" s="8">
        <f>E308*G308</f>
        <v/>
      </c>
    </row>
    <row r="309">
      <c r="A309" s="6" t="inlineStr">
        <is>
          <t>R47</t>
        </is>
      </c>
      <c r="B309" s="6" t="inlineStr">
        <is>
          <t>Chicken parmesan spaghetti</t>
        </is>
      </c>
      <c r="C309" s="6" t="inlineStr">
        <is>
          <t>FLOUR</t>
        </is>
      </c>
      <c r="D309" s="6" t="inlineStr">
        <is>
          <t>All-purpose flour</t>
        </is>
      </c>
      <c r="E309" s="6" t="n">
        <v>0.5</v>
      </c>
      <c r="F309" s="6" t="inlineStr">
        <is>
          <t>lb</t>
        </is>
      </c>
      <c r="G309" s="8">
        <f>IFERROR(VLOOKUP(C309,'Costco Price Book'!$A$5:$F$57,6,FALSE),0)</f>
        <v/>
      </c>
      <c r="H309" s="8">
        <f>E309*G309</f>
        <v/>
      </c>
    </row>
    <row r="310">
      <c r="A310" s="6" t="inlineStr">
        <is>
          <t>R47</t>
        </is>
      </c>
      <c r="B310" s="6" t="inlineStr">
        <is>
          <t>Chicken parmesan spaghetti</t>
        </is>
      </c>
      <c r="C310" s="6" t="inlineStr">
        <is>
          <t>EGG</t>
        </is>
      </c>
      <c r="D310" s="6" t="inlineStr">
        <is>
          <t>Large eggs</t>
        </is>
      </c>
      <c r="E310" s="6" t="n">
        <v>0.25</v>
      </c>
      <c r="F310" s="6" t="inlineStr">
        <is>
          <t>dozen</t>
        </is>
      </c>
      <c r="G310" s="8">
        <f>IFERROR(VLOOKUP(C310,'Costco Price Book'!$A$5:$F$57,6,FALSE),0)</f>
        <v/>
      </c>
      <c r="H310" s="8">
        <f>E310*G310</f>
        <v/>
      </c>
    </row>
    <row r="311">
      <c r="A311" s="6" t="inlineStr">
        <is>
          <t>R47</t>
        </is>
      </c>
      <c r="B311" s="6" t="inlineStr">
        <is>
          <t>Chicken parmesan spaghetti</t>
        </is>
      </c>
      <c r="C311" s="6" t="inlineStr">
        <is>
          <t>OIL</t>
        </is>
      </c>
      <c r="D311" s="6" t="inlineStr">
        <is>
          <t>Pantry seasoning set: 2 tbsp oil, 1 tsp salt, 1/2 tsp pepper, 1 tsp garlic powder</t>
        </is>
      </c>
      <c r="E311" s="6" t="n">
        <v>1</v>
      </c>
      <c r="F311" s="6" t="inlineStr">
        <is>
          <t>set</t>
        </is>
      </c>
      <c r="G311" s="8">
        <f>IFERROR(VLOOKUP(C311,'Costco Price Book'!$A$5:$F$57,6,FALSE),0)</f>
        <v/>
      </c>
      <c r="H311" s="8">
        <f>E311*G311</f>
        <v/>
      </c>
    </row>
    <row r="312">
      <c r="A312" s="6" t="inlineStr">
        <is>
          <t>R48</t>
        </is>
      </c>
      <c r="B312" s="6" t="inlineStr">
        <is>
          <t>Chicken taco stuffed potatoes</t>
        </is>
      </c>
      <c r="C312" s="6" t="inlineStr">
        <is>
          <t>CHT</t>
        </is>
      </c>
      <c r="D312" s="6" t="inlineStr">
        <is>
          <t>Boneless skinless chicken thighs</t>
        </is>
      </c>
      <c r="E312" s="6" t="n">
        <v>2.5</v>
      </c>
      <c r="F312" s="6" t="inlineStr">
        <is>
          <t>lb</t>
        </is>
      </c>
      <c r="G312" s="8">
        <f>IFERROR(VLOOKUP(C312,'Costco Price Book'!$A$5:$F$57,6,FALSE),0)</f>
        <v/>
      </c>
      <c r="H312" s="8">
        <f>E312*G312</f>
        <v/>
      </c>
    </row>
    <row r="313">
      <c r="A313" s="6" t="inlineStr">
        <is>
          <t>R48</t>
        </is>
      </c>
      <c r="B313" s="6" t="inlineStr">
        <is>
          <t>Chicken taco stuffed potatoes</t>
        </is>
      </c>
      <c r="C313" s="6" t="inlineStr">
        <is>
          <t>POT</t>
        </is>
      </c>
      <c r="D313" s="6" t="inlineStr">
        <is>
          <t>Russet potatoes</t>
        </is>
      </c>
      <c r="E313" s="6" t="n">
        <v>4</v>
      </c>
      <c r="F313" s="6" t="inlineStr">
        <is>
          <t>lb</t>
        </is>
      </c>
      <c r="G313" s="8">
        <f>IFERROR(VLOOKUP(C313,'Costco Price Book'!$A$5:$F$57,6,FALSE),0)</f>
        <v/>
      </c>
      <c r="H313" s="8">
        <f>E313*G313</f>
        <v/>
      </c>
    </row>
    <row r="314">
      <c r="A314" s="6" t="inlineStr">
        <is>
          <t>R48</t>
        </is>
      </c>
      <c r="B314" s="6" t="inlineStr">
        <is>
          <t>Chicken taco stuffed potatoes</t>
        </is>
      </c>
      <c r="C314" s="6" t="inlineStr">
        <is>
          <t>BEA</t>
        </is>
      </c>
      <c r="D314" s="6" t="inlineStr">
        <is>
          <t>Black beans</t>
        </is>
      </c>
      <c r="E314" s="6" t="n">
        <v>2</v>
      </c>
      <c r="F314" s="6" t="inlineStr">
        <is>
          <t>can</t>
        </is>
      </c>
      <c r="G314" s="8">
        <f>IFERROR(VLOOKUP(C314,'Costco Price Book'!$A$5:$F$57,6,FALSE),0)</f>
        <v/>
      </c>
      <c r="H314" s="8">
        <f>E314*G314</f>
        <v/>
      </c>
    </row>
    <row r="315">
      <c r="A315" s="6" t="inlineStr">
        <is>
          <t>R48</t>
        </is>
      </c>
      <c r="B315" s="6" t="inlineStr">
        <is>
          <t>Chicken taco stuffed potatoes</t>
        </is>
      </c>
      <c r="C315" s="6" t="inlineStr">
        <is>
          <t>COR</t>
        </is>
      </c>
      <c r="D315" s="6" t="inlineStr">
        <is>
          <t>Whole-kernel corn</t>
        </is>
      </c>
      <c r="E315" s="6" t="n">
        <v>1</v>
      </c>
      <c r="F315" s="6" t="inlineStr">
        <is>
          <t>can</t>
        </is>
      </c>
      <c r="G315" s="8">
        <f>IFERROR(VLOOKUP(C315,'Costco Price Book'!$A$5:$F$57,6,FALSE),0)</f>
        <v/>
      </c>
      <c r="H315" s="8">
        <f>E315*G315</f>
        <v/>
      </c>
    </row>
    <row r="316">
      <c r="A316" s="6" t="inlineStr">
        <is>
          <t>R48</t>
        </is>
      </c>
      <c r="B316" s="6" t="inlineStr">
        <is>
          <t>Chicken taco stuffed potatoes</t>
        </is>
      </c>
      <c r="C316" s="6" t="inlineStr">
        <is>
          <t>SAL</t>
        </is>
      </c>
      <c r="D316" s="6" t="inlineStr">
        <is>
          <t>Medium salsa</t>
        </is>
      </c>
      <c r="E316" s="6" t="n">
        <v>8</v>
      </c>
      <c r="F316" s="6" t="inlineStr">
        <is>
          <t>oz</t>
        </is>
      </c>
      <c r="G316" s="8">
        <f>IFERROR(VLOOKUP(C316,'Costco Price Book'!$A$5:$F$57,6,FALSE),0)</f>
        <v/>
      </c>
      <c r="H316" s="8">
        <f>E316*G316</f>
        <v/>
      </c>
    </row>
    <row r="317">
      <c r="A317" s="6" t="inlineStr">
        <is>
          <t>R48</t>
        </is>
      </c>
      <c r="B317" s="6" t="inlineStr">
        <is>
          <t>Chicken taco stuffed potatoes</t>
        </is>
      </c>
      <c r="C317" s="6" t="inlineStr">
        <is>
          <t>CHE</t>
        </is>
      </c>
      <c r="D317" s="6" t="inlineStr">
        <is>
          <t>Shredded Mexican blend cheese</t>
        </is>
      </c>
      <c r="E317" s="6" t="n">
        <v>0.75</v>
      </c>
      <c r="F317" s="6" t="inlineStr">
        <is>
          <t>lb</t>
        </is>
      </c>
      <c r="G317" s="8">
        <f>IFERROR(VLOOKUP(C317,'Costco Price Book'!$A$5:$F$57,6,FALSE),0)</f>
        <v/>
      </c>
      <c r="H317" s="8">
        <f>E317*G317</f>
        <v/>
      </c>
    </row>
    <row r="318">
      <c r="A318" s="6" t="inlineStr">
        <is>
          <t>R48</t>
        </is>
      </c>
      <c r="B318" s="6" t="inlineStr">
        <is>
          <t>Chicken taco stuffed potatoes</t>
        </is>
      </c>
      <c r="C318" s="6" t="inlineStr">
        <is>
          <t>OIL</t>
        </is>
      </c>
      <c r="D318" s="6" t="inlineStr">
        <is>
          <t>Pantry seasoning set: 2 tbsp oil, 1 tsp salt, 1/2 tsp pepper, 1 tsp garlic powder</t>
        </is>
      </c>
      <c r="E318" s="6" t="n">
        <v>1</v>
      </c>
      <c r="F318" s="6" t="inlineStr">
        <is>
          <t>set</t>
        </is>
      </c>
      <c r="G318" s="8">
        <f>IFERROR(VLOOKUP(C318,'Costco Price Book'!$A$5:$F$57,6,FALSE),0)</f>
        <v/>
      </c>
      <c r="H318" s="8">
        <f>E318*G318</f>
        <v/>
      </c>
    </row>
    <row r="319">
      <c r="A319" s="6" t="inlineStr">
        <is>
          <t>R49</t>
        </is>
      </c>
      <c r="B319" s="6" t="inlineStr">
        <is>
          <t>Beef chili with cornbread-style side</t>
        </is>
      </c>
      <c r="C319" s="6" t="inlineStr">
        <is>
          <t>BEE</t>
        </is>
      </c>
      <c r="D319" s="6" t="inlineStr">
        <is>
          <t>88/12 ground beef</t>
        </is>
      </c>
      <c r="E319" s="6" t="n">
        <v>2.5</v>
      </c>
      <c r="F319" s="6" t="inlineStr">
        <is>
          <t>lb</t>
        </is>
      </c>
      <c r="G319" s="8">
        <f>IFERROR(VLOOKUP(C319,'Costco Price Book'!$A$5:$F$57,6,FALSE),0)</f>
        <v/>
      </c>
      <c r="H319" s="8">
        <f>E319*G319</f>
        <v/>
      </c>
    </row>
    <row r="320">
      <c r="A320" s="6" t="inlineStr">
        <is>
          <t>R49</t>
        </is>
      </c>
      <c r="B320" s="6" t="inlineStr">
        <is>
          <t>Beef chili with cornbread-style side</t>
        </is>
      </c>
      <c r="C320" s="6" t="inlineStr">
        <is>
          <t>BEA</t>
        </is>
      </c>
      <c r="D320" s="6" t="inlineStr">
        <is>
          <t>Black beans</t>
        </is>
      </c>
      <c r="E320" s="6" t="n">
        <v>3</v>
      </c>
      <c r="F320" s="6" t="inlineStr">
        <is>
          <t>can</t>
        </is>
      </c>
      <c r="G320" s="8">
        <f>IFERROR(VLOOKUP(C320,'Costco Price Book'!$A$5:$F$57,6,FALSE),0)</f>
        <v/>
      </c>
      <c r="H320" s="8">
        <f>E320*G320</f>
        <v/>
      </c>
    </row>
    <row r="321">
      <c r="A321" s="6" t="inlineStr">
        <is>
          <t>R49</t>
        </is>
      </c>
      <c r="B321" s="6" t="inlineStr">
        <is>
          <t>Beef chili with cornbread-style side</t>
        </is>
      </c>
      <c r="C321" s="6" t="inlineStr">
        <is>
          <t>TOM</t>
        </is>
      </c>
      <c r="D321" s="6" t="inlineStr">
        <is>
          <t>Diced tomatoes</t>
        </is>
      </c>
      <c r="E321" s="6" t="n">
        <v>2</v>
      </c>
      <c r="F321" s="6" t="inlineStr">
        <is>
          <t>can</t>
        </is>
      </c>
      <c r="G321" s="8">
        <f>IFERROR(VLOOKUP(C321,'Costco Price Book'!$A$5:$F$57,6,FALSE),0)</f>
        <v/>
      </c>
      <c r="H321" s="8">
        <f>E321*G321</f>
        <v/>
      </c>
    </row>
    <row r="322">
      <c r="A322" s="6" t="inlineStr">
        <is>
          <t>R49</t>
        </is>
      </c>
      <c r="B322" s="6" t="inlineStr">
        <is>
          <t>Beef chili with cornbread-style side</t>
        </is>
      </c>
      <c r="C322" s="6" t="inlineStr">
        <is>
          <t>PEP</t>
        </is>
      </c>
      <c r="D322" s="6" t="inlineStr">
        <is>
          <t>Bell peppers</t>
        </is>
      </c>
      <c r="E322" s="6" t="n">
        <v>2</v>
      </c>
      <c r="F322" s="6" t="inlineStr">
        <is>
          <t>each</t>
        </is>
      </c>
      <c r="G322" s="8">
        <f>IFERROR(VLOOKUP(C322,'Costco Price Book'!$A$5:$F$57,6,FALSE),0)</f>
        <v/>
      </c>
      <c r="H322" s="8">
        <f>E322*G322</f>
        <v/>
      </c>
    </row>
    <row r="323">
      <c r="A323" s="6" t="inlineStr">
        <is>
          <t>R49</t>
        </is>
      </c>
      <c r="B323" s="6" t="inlineStr">
        <is>
          <t>Beef chili with cornbread-style side</t>
        </is>
      </c>
      <c r="C323" s="6" t="inlineStr">
        <is>
          <t>RIC</t>
        </is>
      </c>
      <c r="D323" s="6" t="inlineStr">
        <is>
          <t>Long-grain white rice</t>
        </is>
      </c>
      <c r="E323" s="6" t="n">
        <v>1</v>
      </c>
      <c r="F323" s="6" t="inlineStr">
        <is>
          <t>lb</t>
        </is>
      </c>
      <c r="G323" s="8">
        <f>IFERROR(VLOOKUP(C323,'Costco Price Book'!$A$5:$F$57,6,FALSE),0)</f>
        <v/>
      </c>
      <c r="H323" s="8">
        <f>E323*G323</f>
        <v/>
      </c>
    </row>
    <row r="324">
      <c r="A324" s="6" t="inlineStr">
        <is>
          <t>R49</t>
        </is>
      </c>
      <c r="B324" s="6" t="inlineStr">
        <is>
          <t>Beef chili with cornbread-style side</t>
        </is>
      </c>
      <c r="C324" s="6" t="inlineStr">
        <is>
          <t>CHILI</t>
        </is>
      </c>
      <c r="D324" s="6" t="inlineStr">
        <is>
          <t>Chili seasoning</t>
        </is>
      </c>
      <c r="E324" s="6" t="n">
        <v>1.5</v>
      </c>
      <c r="F324" s="6" t="inlineStr">
        <is>
          <t>oz</t>
        </is>
      </c>
      <c r="G324" s="8">
        <f>IFERROR(VLOOKUP(C324,'Costco Price Book'!$A$5:$F$57,6,FALSE),0)</f>
        <v/>
      </c>
      <c r="H324" s="8">
        <f>E324*G324</f>
        <v/>
      </c>
    </row>
    <row r="325">
      <c r="A325" s="6" t="inlineStr">
        <is>
          <t>R49</t>
        </is>
      </c>
      <c r="B325" s="6" t="inlineStr">
        <is>
          <t>Beef chili with cornbread-style side</t>
        </is>
      </c>
      <c r="C325" s="6" t="inlineStr">
        <is>
          <t>OIL</t>
        </is>
      </c>
      <c r="D325" s="6" t="inlineStr">
        <is>
          <t>Pantry seasoning set: 2 tbsp oil, 1 tsp salt, 1/2 tsp pepper, 1 tsp garlic powder</t>
        </is>
      </c>
      <c r="E325" s="6" t="n">
        <v>1</v>
      </c>
      <c r="F325" s="6" t="inlineStr">
        <is>
          <t>set</t>
        </is>
      </c>
      <c r="G325" s="8">
        <f>IFERROR(VLOOKUP(C325,'Costco Price Book'!$A$5:$F$57,6,FALSE),0)</f>
        <v/>
      </c>
      <c r="H325" s="8">
        <f>E325*G325</f>
        <v/>
      </c>
    </row>
    <row r="326">
      <c r="A326" s="6" t="inlineStr">
        <is>
          <t>R50</t>
        </is>
      </c>
      <c r="B326" s="6" t="inlineStr">
        <is>
          <t>Beef and potato skillet</t>
        </is>
      </c>
      <c r="C326" s="6" t="inlineStr">
        <is>
          <t>BEE</t>
        </is>
      </c>
      <c r="D326" s="6" t="inlineStr">
        <is>
          <t>88/12 ground beef</t>
        </is>
      </c>
      <c r="E326" s="6" t="n">
        <v>2.5</v>
      </c>
      <c r="F326" s="6" t="inlineStr">
        <is>
          <t>lb</t>
        </is>
      </c>
      <c r="G326" s="8">
        <f>IFERROR(VLOOKUP(C326,'Costco Price Book'!$A$5:$F$57,6,FALSE),0)</f>
        <v/>
      </c>
      <c r="H326" s="8">
        <f>E326*G326</f>
        <v/>
      </c>
    </row>
    <row r="327">
      <c r="A327" s="6" t="inlineStr">
        <is>
          <t>R50</t>
        </is>
      </c>
      <c r="B327" s="6" t="inlineStr">
        <is>
          <t>Beef and potato skillet</t>
        </is>
      </c>
      <c r="C327" s="6" t="inlineStr">
        <is>
          <t>POT</t>
        </is>
      </c>
      <c r="D327" s="6" t="inlineStr">
        <is>
          <t>Russet potatoes</t>
        </is>
      </c>
      <c r="E327" s="6" t="n">
        <v>3</v>
      </c>
      <c r="F327" s="6" t="inlineStr">
        <is>
          <t>lb</t>
        </is>
      </c>
      <c r="G327" s="8">
        <f>IFERROR(VLOOKUP(C327,'Costco Price Book'!$A$5:$F$57,6,FALSE),0)</f>
        <v/>
      </c>
      <c r="H327" s="8">
        <f>E327*G327</f>
        <v/>
      </c>
    </row>
    <row r="328">
      <c r="A328" s="6" t="inlineStr">
        <is>
          <t>R50</t>
        </is>
      </c>
      <c r="B328" s="6" t="inlineStr">
        <is>
          <t>Beef and potato skillet</t>
        </is>
      </c>
      <c r="C328" s="6" t="inlineStr">
        <is>
          <t>VEG</t>
        </is>
      </c>
      <c r="D328" s="6" t="inlineStr">
        <is>
          <t>Frozen Normandy vegetables</t>
        </is>
      </c>
      <c r="E328" s="6" t="n">
        <v>1.5</v>
      </c>
      <c r="F328" s="6" t="inlineStr">
        <is>
          <t>lb</t>
        </is>
      </c>
      <c r="G328" s="8">
        <f>IFERROR(VLOOKUP(C328,'Costco Price Book'!$A$5:$F$57,6,FALSE),0)</f>
        <v/>
      </c>
      <c r="H328" s="8">
        <f>E328*G328</f>
        <v/>
      </c>
    </row>
    <row r="329">
      <c r="A329" s="6" t="inlineStr">
        <is>
          <t>R50</t>
        </is>
      </c>
      <c r="B329" s="6" t="inlineStr">
        <is>
          <t>Beef and potato skillet</t>
        </is>
      </c>
      <c r="C329" s="6" t="inlineStr">
        <is>
          <t>CHE</t>
        </is>
      </c>
      <c r="D329" s="6" t="inlineStr">
        <is>
          <t>Shredded Mexican blend cheese</t>
        </is>
      </c>
      <c r="E329" s="6" t="n">
        <v>0.5</v>
      </c>
      <c r="F329" s="6" t="inlineStr">
        <is>
          <t>lb</t>
        </is>
      </c>
      <c r="G329" s="8">
        <f>IFERROR(VLOOKUP(C329,'Costco Price Book'!$A$5:$F$57,6,FALSE),0)</f>
        <v/>
      </c>
      <c r="H329" s="8">
        <f>E329*G329</f>
        <v/>
      </c>
    </row>
    <row r="330">
      <c r="A330" s="6" t="inlineStr">
        <is>
          <t>R50</t>
        </is>
      </c>
      <c r="B330" s="6" t="inlineStr">
        <is>
          <t>Beef and potato skillet</t>
        </is>
      </c>
      <c r="C330" s="6" t="inlineStr">
        <is>
          <t>ONI</t>
        </is>
      </c>
      <c r="D330" s="6" t="inlineStr">
        <is>
          <t>Yellow onions</t>
        </is>
      </c>
      <c r="E330" s="6" t="n">
        <v>0.5</v>
      </c>
      <c r="F330" s="6" t="inlineStr">
        <is>
          <t>lb</t>
        </is>
      </c>
      <c r="G330" s="8">
        <f>IFERROR(VLOOKUP(C330,'Costco Price Book'!$A$5:$F$57,6,FALSE),0)</f>
        <v/>
      </c>
      <c r="H330" s="8">
        <f>E330*G330</f>
        <v/>
      </c>
    </row>
    <row r="331">
      <c r="A331" s="6" t="inlineStr">
        <is>
          <t>R50</t>
        </is>
      </c>
      <c r="B331" s="6" t="inlineStr">
        <is>
          <t>Beef and potato skillet</t>
        </is>
      </c>
      <c r="C331" s="6" t="inlineStr">
        <is>
          <t>OIL</t>
        </is>
      </c>
      <c r="D331" s="6" t="inlineStr">
        <is>
          <t>Pantry seasoning set: 2 tbsp oil, 1 tsp salt, 1/2 tsp pepper, 1 tsp garlic powder</t>
        </is>
      </c>
      <c r="E331" s="6" t="n">
        <v>1</v>
      </c>
      <c r="F331" s="6" t="inlineStr">
        <is>
          <t>set</t>
        </is>
      </c>
      <c r="G331" s="8">
        <f>IFERROR(VLOOKUP(C331,'Costco Price Book'!$A$5:$F$57,6,FALSE),0)</f>
        <v/>
      </c>
      <c r="H331" s="8">
        <f>E331*G331</f>
        <v/>
      </c>
    </row>
    <row r="332">
      <c r="A332" s="6" t="inlineStr">
        <is>
          <t>R51</t>
        </is>
      </c>
      <c r="B332" s="6" t="inlineStr">
        <is>
          <t>Beef taco salad bowls</t>
        </is>
      </c>
      <c r="C332" s="6" t="inlineStr">
        <is>
          <t>BEE</t>
        </is>
      </c>
      <c r="D332" s="6" t="inlineStr">
        <is>
          <t>88/12 ground beef</t>
        </is>
      </c>
      <c r="E332" s="6" t="n">
        <v>2.5</v>
      </c>
      <c r="F332" s="6" t="inlineStr">
        <is>
          <t>lb</t>
        </is>
      </c>
      <c r="G332" s="8">
        <f>IFERROR(VLOOKUP(C332,'Costco Price Book'!$A$5:$F$57,6,FALSE),0)</f>
        <v/>
      </c>
      <c r="H332" s="8">
        <f>E332*G332</f>
        <v/>
      </c>
    </row>
    <row r="333">
      <c r="A333" s="6" t="inlineStr">
        <is>
          <t>R51</t>
        </is>
      </c>
      <c r="B333" s="6" t="inlineStr">
        <is>
          <t>Beef taco salad bowls</t>
        </is>
      </c>
      <c r="C333" s="6" t="inlineStr">
        <is>
          <t>LET</t>
        </is>
      </c>
      <c r="D333" s="6" t="inlineStr">
        <is>
          <t>Romaine hearts</t>
        </is>
      </c>
      <c r="E333" s="6" t="n">
        <v>3</v>
      </c>
      <c r="F333" s="6" t="inlineStr">
        <is>
          <t>heart</t>
        </is>
      </c>
      <c r="G333" s="8">
        <f>IFERROR(VLOOKUP(C333,'Costco Price Book'!$A$5:$F$57,6,FALSE),0)</f>
        <v/>
      </c>
      <c r="H333" s="8">
        <f>E333*G333</f>
        <v/>
      </c>
    </row>
    <row r="334">
      <c r="A334" s="6" t="inlineStr">
        <is>
          <t>R51</t>
        </is>
      </c>
      <c r="B334" s="6" t="inlineStr">
        <is>
          <t>Beef taco salad bowls</t>
        </is>
      </c>
      <c r="C334" s="6" t="inlineStr">
        <is>
          <t>BEA</t>
        </is>
      </c>
      <c r="D334" s="6" t="inlineStr">
        <is>
          <t>Black beans</t>
        </is>
      </c>
      <c r="E334" s="6" t="n">
        <v>2</v>
      </c>
      <c r="F334" s="6" t="inlineStr">
        <is>
          <t>can</t>
        </is>
      </c>
      <c r="G334" s="8">
        <f>IFERROR(VLOOKUP(C334,'Costco Price Book'!$A$5:$F$57,6,FALSE),0)</f>
        <v/>
      </c>
      <c r="H334" s="8">
        <f>E334*G334</f>
        <v/>
      </c>
    </row>
    <row r="335">
      <c r="A335" s="6" t="inlineStr">
        <is>
          <t>R51</t>
        </is>
      </c>
      <c r="B335" s="6" t="inlineStr">
        <is>
          <t>Beef taco salad bowls</t>
        </is>
      </c>
      <c r="C335" s="6" t="inlineStr">
        <is>
          <t>COR</t>
        </is>
      </c>
      <c r="D335" s="6" t="inlineStr">
        <is>
          <t>Whole-kernel corn</t>
        </is>
      </c>
      <c r="E335" s="6" t="n">
        <v>1</v>
      </c>
      <c r="F335" s="6" t="inlineStr">
        <is>
          <t>can</t>
        </is>
      </c>
      <c r="G335" s="8">
        <f>IFERROR(VLOOKUP(C335,'Costco Price Book'!$A$5:$F$57,6,FALSE),0)</f>
        <v/>
      </c>
      <c r="H335" s="8">
        <f>E335*G335</f>
        <v/>
      </c>
    </row>
    <row r="336">
      <c r="A336" s="6" t="inlineStr">
        <is>
          <t>R51</t>
        </is>
      </c>
      <c r="B336" s="6" t="inlineStr">
        <is>
          <t>Beef taco salad bowls</t>
        </is>
      </c>
      <c r="C336" s="6" t="inlineStr">
        <is>
          <t>CHI</t>
        </is>
      </c>
      <c r="D336" s="6" t="inlineStr">
        <is>
          <t>Tortilla chips</t>
        </is>
      </c>
      <c r="E336" s="6" t="n">
        <v>12</v>
      </c>
      <c r="F336" s="6" t="inlineStr">
        <is>
          <t>oz</t>
        </is>
      </c>
      <c r="G336" s="8">
        <f>IFERROR(VLOOKUP(C336,'Costco Price Book'!$A$5:$F$57,6,FALSE),0)</f>
        <v/>
      </c>
      <c r="H336" s="8">
        <f>E336*G336</f>
        <v/>
      </c>
    </row>
    <row r="337">
      <c r="A337" s="6" t="inlineStr">
        <is>
          <t>R51</t>
        </is>
      </c>
      <c r="B337" s="6" t="inlineStr">
        <is>
          <t>Beef taco salad bowls</t>
        </is>
      </c>
      <c r="C337" s="6" t="inlineStr">
        <is>
          <t>SAL</t>
        </is>
      </c>
      <c r="D337" s="6" t="inlineStr">
        <is>
          <t>Medium salsa</t>
        </is>
      </c>
      <c r="E337" s="6" t="n">
        <v>8</v>
      </c>
      <c r="F337" s="6" t="inlineStr">
        <is>
          <t>oz</t>
        </is>
      </c>
      <c r="G337" s="8">
        <f>IFERROR(VLOOKUP(C337,'Costco Price Book'!$A$5:$F$57,6,FALSE),0)</f>
        <v/>
      </c>
      <c r="H337" s="8">
        <f>E337*G337</f>
        <v/>
      </c>
    </row>
    <row r="338">
      <c r="A338" s="6" t="inlineStr">
        <is>
          <t>R51</t>
        </is>
      </c>
      <c r="B338" s="6" t="inlineStr">
        <is>
          <t>Beef taco salad bowls</t>
        </is>
      </c>
      <c r="C338" s="6" t="inlineStr">
        <is>
          <t>CHE</t>
        </is>
      </c>
      <c r="D338" s="6" t="inlineStr">
        <is>
          <t>Shredded Mexican blend cheese</t>
        </is>
      </c>
      <c r="E338" s="6" t="n">
        <v>0.5</v>
      </c>
      <c r="F338" s="6" t="inlineStr">
        <is>
          <t>lb</t>
        </is>
      </c>
      <c r="G338" s="8">
        <f>IFERROR(VLOOKUP(C338,'Costco Price Book'!$A$5:$F$57,6,FALSE),0)</f>
        <v/>
      </c>
      <c r="H338" s="8">
        <f>E338*G338</f>
        <v/>
      </c>
    </row>
    <row r="339">
      <c r="A339" s="6" t="inlineStr">
        <is>
          <t>R51</t>
        </is>
      </c>
      <c r="B339" s="6" t="inlineStr">
        <is>
          <t>Beef taco salad bowls</t>
        </is>
      </c>
      <c r="C339" s="6" t="inlineStr">
        <is>
          <t>OIL</t>
        </is>
      </c>
      <c r="D339" s="6" t="inlineStr">
        <is>
          <t>Pantry seasoning set: 2 tbsp oil, 1 tsp salt, 1/2 tsp pepper, 1 tsp garlic powder</t>
        </is>
      </c>
      <c r="E339" s="6" t="n">
        <v>1</v>
      </c>
      <c r="F339" s="6" t="inlineStr">
        <is>
          <t>set</t>
        </is>
      </c>
      <c r="G339" s="8">
        <f>IFERROR(VLOOKUP(C339,'Costco Price Book'!$A$5:$F$57,6,FALSE),0)</f>
        <v/>
      </c>
      <c r="H339" s="8">
        <f>E339*G339</f>
        <v/>
      </c>
    </row>
    <row r="340">
      <c r="A340" s="6" t="inlineStr">
        <is>
          <t>R52</t>
        </is>
      </c>
      <c r="B340" s="6" t="inlineStr">
        <is>
          <t>Beef and tomato rice casserole</t>
        </is>
      </c>
      <c r="C340" s="6" t="inlineStr">
        <is>
          <t>BEE</t>
        </is>
      </c>
      <c r="D340" s="6" t="inlineStr">
        <is>
          <t>88/12 ground beef</t>
        </is>
      </c>
      <c r="E340" s="6" t="n">
        <v>2.5</v>
      </c>
      <c r="F340" s="6" t="inlineStr">
        <is>
          <t>lb</t>
        </is>
      </c>
      <c r="G340" s="8">
        <f>IFERROR(VLOOKUP(C340,'Costco Price Book'!$A$5:$F$57,6,FALSE),0)</f>
        <v/>
      </c>
      <c r="H340" s="8">
        <f>E340*G340</f>
        <v/>
      </c>
    </row>
    <row r="341">
      <c r="A341" s="6" t="inlineStr">
        <is>
          <t>R52</t>
        </is>
      </c>
      <c r="B341" s="6" t="inlineStr">
        <is>
          <t>Beef and tomato rice casserole</t>
        </is>
      </c>
      <c r="C341" s="6" t="inlineStr">
        <is>
          <t>RIC</t>
        </is>
      </c>
      <c r="D341" s="6" t="inlineStr">
        <is>
          <t>Long-grain white rice</t>
        </is>
      </c>
      <c r="E341" s="6" t="n">
        <v>1.25</v>
      </c>
      <c r="F341" s="6" t="inlineStr">
        <is>
          <t>lb</t>
        </is>
      </c>
      <c r="G341" s="8">
        <f>IFERROR(VLOOKUP(C341,'Costco Price Book'!$A$5:$F$57,6,FALSE),0)</f>
        <v/>
      </c>
      <c r="H341" s="8">
        <f>E341*G341</f>
        <v/>
      </c>
    </row>
    <row r="342">
      <c r="A342" s="6" t="inlineStr">
        <is>
          <t>R52</t>
        </is>
      </c>
      <c r="B342" s="6" t="inlineStr">
        <is>
          <t>Beef and tomato rice casserole</t>
        </is>
      </c>
      <c r="C342" s="6" t="inlineStr">
        <is>
          <t>TOM</t>
        </is>
      </c>
      <c r="D342" s="6" t="inlineStr">
        <is>
          <t>Diced tomatoes</t>
        </is>
      </c>
      <c r="E342" s="6" t="n">
        <v>2</v>
      </c>
      <c r="F342" s="6" t="inlineStr">
        <is>
          <t>can</t>
        </is>
      </c>
      <c r="G342" s="8">
        <f>IFERROR(VLOOKUP(C342,'Costco Price Book'!$A$5:$F$57,6,FALSE),0)</f>
        <v/>
      </c>
      <c r="H342" s="8">
        <f>E342*G342</f>
        <v/>
      </c>
    </row>
    <row r="343">
      <c r="A343" s="6" t="inlineStr">
        <is>
          <t>R52</t>
        </is>
      </c>
      <c r="B343" s="6" t="inlineStr">
        <is>
          <t>Beef and tomato rice casserole</t>
        </is>
      </c>
      <c r="C343" s="6" t="inlineStr">
        <is>
          <t>COR</t>
        </is>
      </c>
      <c r="D343" s="6" t="inlineStr">
        <is>
          <t>Whole-kernel corn</t>
        </is>
      </c>
      <c r="E343" s="6" t="n">
        <v>1</v>
      </c>
      <c r="F343" s="6" t="inlineStr">
        <is>
          <t>can</t>
        </is>
      </c>
      <c r="G343" s="8">
        <f>IFERROR(VLOOKUP(C343,'Costco Price Book'!$A$5:$F$57,6,FALSE),0)</f>
        <v/>
      </c>
      <c r="H343" s="8">
        <f>E343*G343</f>
        <v/>
      </c>
    </row>
    <row r="344">
      <c r="A344" s="6" t="inlineStr">
        <is>
          <t>R52</t>
        </is>
      </c>
      <c r="B344" s="6" t="inlineStr">
        <is>
          <t>Beef and tomato rice casserole</t>
        </is>
      </c>
      <c r="C344" s="6" t="inlineStr">
        <is>
          <t>CHE</t>
        </is>
      </c>
      <c r="D344" s="6" t="inlineStr">
        <is>
          <t>Shredded Mexican blend cheese</t>
        </is>
      </c>
      <c r="E344" s="6" t="n">
        <v>0.75</v>
      </c>
      <c r="F344" s="6" t="inlineStr">
        <is>
          <t>lb</t>
        </is>
      </c>
      <c r="G344" s="8">
        <f>IFERROR(VLOOKUP(C344,'Costco Price Book'!$A$5:$F$57,6,FALSE),0)</f>
        <v/>
      </c>
      <c r="H344" s="8">
        <f>E344*G344</f>
        <v/>
      </c>
    </row>
    <row r="345">
      <c r="A345" s="6" t="inlineStr">
        <is>
          <t>R52</t>
        </is>
      </c>
      <c r="B345" s="6" t="inlineStr">
        <is>
          <t>Beef and tomato rice casserole</t>
        </is>
      </c>
      <c r="C345" s="6" t="inlineStr">
        <is>
          <t>PEP</t>
        </is>
      </c>
      <c r="D345" s="6" t="inlineStr">
        <is>
          <t>Bell peppers</t>
        </is>
      </c>
      <c r="E345" s="6" t="n">
        <v>1</v>
      </c>
      <c r="F345" s="6" t="inlineStr">
        <is>
          <t>each</t>
        </is>
      </c>
      <c r="G345" s="8">
        <f>IFERROR(VLOOKUP(C345,'Costco Price Book'!$A$5:$F$57,6,FALSE),0)</f>
        <v/>
      </c>
      <c r="H345" s="8">
        <f>E345*G345</f>
        <v/>
      </c>
    </row>
    <row r="346">
      <c r="A346" s="6" t="inlineStr">
        <is>
          <t>R52</t>
        </is>
      </c>
      <c r="B346" s="6" t="inlineStr">
        <is>
          <t>Beef and tomato rice casserole</t>
        </is>
      </c>
      <c r="C346" s="6" t="inlineStr">
        <is>
          <t>OIL</t>
        </is>
      </c>
      <c r="D346" s="6" t="inlineStr">
        <is>
          <t>Pantry seasoning set: 2 tbsp oil, 1 tsp salt, 1/2 tsp pepper, 1 tsp garlic powder</t>
        </is>
      </c>
      <c r="E346" s="6" t="n">
        <v>1</v>
      </c>
      <c r="F346" s="6" t="inlineStr">
        <is>
          <t>set</t>
        </is>
      </c>
      <c r="G346" s="8">
        <f>IFERROR(VLOOKUP(C346,'Costco Price Book'!$A$5:$F$57,6,FALSE),0)</f>
        <v/>
      </c>
      <c r="H346" s="8">
        <f>E346*G346</f>
        <v/>
      </c>
    </row>
    <row r="347">
      <c r="A347" s="6" t="inlineStr">
        <is>
          <t>R53</t>
        </is>
      </c>
      <c r="B347" s="6" t="inlineStr">
        <is>
          <t>BBQ beef sandwiches with roasted vegetables</t>
        </is>
      </c>
      <c r="C347" s="6" t="inlineStr">
        <is>
          <t>BEE</t>
        </is>
      </c>
      <c r="D347" s="6" t="inlineStr">
        <is>
          <t>88/12 ground beef</t>
        </is>
      </c>
      <c r="E347" s="6" t="n">
        <v>2.5</v>
      </c>
      <c r="F347" s="6" t="inlineStr">
        <is>
          <t>lb</t>
        </is>
      </c>
      <c r="G347" s="8">
        <f>IFERROR(VLOOKUP(C347,'Costco Price Book'!$A$5:$F$57,6,FALSE),0)</f>
        <v/>
      </c>
      <c r="H347" s="8">
        <f>E347*G347</f>
        <v/>
      </c>
    </row>
    <row r="348">
      <c r="A348" s="6" t="inlineStr">
        <is>
          <t>R53</t>
        </is>
      </c>
      <c r="B348" s="6" t="inlineStr">
        <is>
          <t>BBQ beef sandwiches with roasted vegetables</t>
        </is>
      </c>
      <c r="C348" s="6" t="inlineStr">
        <is>
          <t>BBQ</t>
        </is>
      </c>
      <c r="D348" s="6" t="inlineStr">
        <is>
          <t>BBQ sauce</t>
        </is>
      </c>
      <c r="E348" s="6" t="n">
        <v>10</v>
      </c>
      <c r="F348" s="6" t="inlineStr">
        <is>
          <t>oz</t>
        </is>
      </c>
      <c r="G348" s="8">
        <f>IFERROR(VLOOKUP(C348,'Costco Price Book'!$A$5:$F$57,6,FALSE),0)</f>
        <v/>
      </c>
      <c r="H348" s="8">
        <f>E348*G348</f>
        <v/>
      </c>
    </row>
    <row r="349">
      <c r="A349" s="6" t="inlineStr">
        <is>
          <t>R53</t>
        </is>
      </c>
      <c r="B349" s="6" t="inlineStr">
        <is>
          <t>BBQ beef sandwiches with roasted vegetables</t>
        </is>
      </c>
      <c r="C349" s="6" t="inlineStr">
        <is>
          <t>BUN</t>
        </is>
      </c>
      <c r="D349" s="6" t="inlineStr">
        <is>
          <t>Hamburger buns</t>
        </is>
      </c>
      <c r="E349" s="6" t="n">
        <v>6</v>
      </c>
      <c r="F349" s="6" t="inlineStr">
        <is>
          <t>bun</t>
        </is>
      </c>
      <c r="G349" s="8">
        <f>IFERROR(VLOOKUP(C349,'Costco Price Book'!$A$5:$F$57,6,FALSE),0)</f>
        <v/>
      </c>
      <c r="H349" s="8">
        <f>E349*G349</f>
        <v/>
      </c>
    </row>
    <row r="350">
      <c r="A350" s="6" t="inlineStr">
        <is>
          <t>R53</t>
        </is>
      </c>
      <c r="B350" s="6" t="inlineStr">
        <is>
          <t>BBQ beef sandwiches with roasted vegetables</t>
        </is>
      </c>
      <c r="C350" s="6" t="inlineStr">
        <is>
          <t>POT</t>
        </is>
      </c>
      <c r="D350" s="6" t="inlineStr">
        <is>
          <t>Russet potatoes</t>
        </is>
      </c>
      <c r="E350" s="6" t="n">
        <v>2.5</v>
      </c>
      <c r="F350" s="6" t="inlineStr">
        <is>
          <t>lb</t>
        </is>
      </c>
      <c r="G350" s="8">
        <f>IFERROR(VLOOKUP(C350,'Costco Price Book'!$A$5:$F$57,6,FALSE),0)</f>
        <v/>
      </c>
      <c r="H350" s="8">
        <f>E350*G350</f>
        <v/>
      </c>
    </row>
    <row r="351">
      <c r="A351" s="6" t="inlineStr">
        <is>
          <t>R53</t>
        </is>
      </c>
      <c r="B351" s="6" t="inlineStr">
        <is>
          <t>BBQ beef sandwiches with roasted vegetables</t>
        </is>
      </c>
      <c r="C351" s="6" t="inlineStr">
        <is>
          <t>VEG</t>
        </is>
      </c>
      <c r="D351" s="6" t="inlineStr">
        <is>
          <t>Frozen Normandy vegetables</t>
        </is>
      </c>
      <c r="E351" s="6" t="n">
        <v>1.5</v>
      </c>
      <c r="F351" s="6" t="inlineStr">
        <is>
          <t>lb</t>
        </is>
      </c>
      <c r="G351" s="8">
        <f>IFERROR(VLOOKUP(C351,'Costco Price Book'!$A$5:$F$57,6,FALSE),0)</f>
        <v/>
      </c>
      <c r="H351" s="8">
        <f>E351*G351</f>
        <v/>
      </c>
    </row>
    <row r="352">
      <c r="A352" s="6" t="inlineStr">
        <is>
          <t>R53</t>
        </is>
      </c>
      <c r="B352" s="6" t="inlineStr">
        <is>
          <t>BBQ beef sandwiches with roasted vegetables</t>
        </is>
      </c>
      <c r="C352" s="6" t="inlineStr">
        <is>
          <t>OIL</t>
        </is>
      </c>
      <c r="D352" s="6" t="inlineStr">
        <is>
          <t>Pantry seasoning set: 2 tbsp oil, 1 tsp salt, 1/2 tsp pepper, 1 tsp garlic powder</t>
        </is>
      </c>
      <c r="E352" s="6" t="n">
        <v>1</v>
      </c>
      <c r="F352" s="6" t="inlineStr">
        <is>
          <t>set</t>
        </is>
      </c>
      <c r="G352" s="8">
        <f>IFERROR(VLOOKUP(C352,'Costco Price Book'!$A$5:$F$57,6,FALSE),0)</f>
        <v/>
      </c>
      <c r="H352" s="8">
        <f>E352*G352</f>
        <v/>
      </c>
    </row>
    <row r="353">
      <c r="A353" s="6" t="inlineStr">
        <is>
          <t>R54</t>
        </is>
      </c>
      <c r="B353" s="6" t="inlineStr">
        <is>
          <t>Pulled-pork sheet-pan plates</t>
        </is>
      </c>
      <c r="C353" s="6" t="inlineStr">
        <is>
          <t>PSH</t>
        </is>
      </c>
      <c r="D353" s="6" t="inlineStr">
        <is>
          <t>Boneless pork shoulder for pulled pork</t>
        </is>
      </c>
      <c r="E353" s="6" t="n">
        <v>3.25</v>
      </c>
      <c r="F353" s="6" t="inlineStr">
        <is>
          <t>lb</t>
        </is>
      </c>
      <c r="G353" s="8">
        <f>IFERROR(VLOOKUP(C353,'Costco Price Book'!$A$5:$F$57,6,FALSE),0)</f>
        <v/>
      </c>
      <c r="H353" s="8">
        <f>E353*G353</f>
        <v/>
      </c>
    </row>
    <row r="354">
      <c r="A354" s="6" t="inlineStr">
        <is>
          <t>R54</t>
        </is>
      </c>
      <c r="B354" s="6" t="inlineStr">
        <is>
          <t>Pulled-pork sheet-pan plates</t>
        </is>
      </c>
      <c r="C354" s="6" t="inlineStr">
        <is>
          <t>POT</t>
        </is>
      </c>
      <c r="D354" s="6" t="inlineStr">
        <is>
          <t>Russet potatoes</t>
        </is>
      </c>
      <c r="E354" s="6" t="n">
        <v>2.5</v>
      </c>
      <c r="F354" s="6" t="inlineStr">
        <is>
          <t>lb</t>
        </is>
      </c>
      <c r="G354" s="8">
        <f>IFERROR(VLOOKUP(C354,'Costco Price Book'!$A$5:$F$57,6,FALSE),0)</f>
        <v/>
      </c>
      <c r="H354" s="8">
        <f>E354*G354</f>
        <v/>
      </c>
    </row>
    <row r="355">
      <c r="A355" s="6" t="inlineStr">
        <is>
          <t>R54</t>
        </is>
      </c>
      <c r="B355" s="6" t="inlineStr">
        <is>
          <t>Pulled-pork sheet-pan plates</t>
        </is>
      </c>
      <c r="C355" s="6" t="inlineStr">
        <is>
          <t>PEP</t>
        </is>
      </c>
      <c r="D355" s="6" t="inlineStr">
        <is>
          <t>Bell peppers</t>
        </is>
      </c>
      <c r="E355" s="6" t="n">
        <v>2</v>
      </c>
      <c r="F355" s="6" t="inlineStr">
        <is>
          <t>each</t>
        </is>
      </c>
      <c r="G355" s="8">
        <f>IFERROR(VLOOKUP(C355,'Costco Price Book'!$A$5:$F$57,6,FALSE),0)</f>
        <v/>
      </c>
      <c r="H355" s="8">
        <f>E355*G355</f>
        <v/>
      </c>
    </row>
    <row r="356">
      <c r="A356" s="6" t="inlineStr">
        <is>
          <t>R54</t>
        </is>
      </c>
      <c r="B356" s="6" t="inlineStr">
        <is>
          <t>Pulled-pork sheet-pan plates</t>
        </is>
      </c>
      <c r="C356" s="6" t="inlineStr">
        <is>
          <t>BRO</t>
        </is>
      </c>
      <c r="D356" s="6" t="inlineStr">
        <is>
          <t>Frozen broccoli florets</t>
        </is>
      </c>
      <c r="E356" s="6" t="n">
        <v>1.5</v>
      </c>
      <c r="F356" s="6" t="inlineStr">
        <is>
          <t>lb</t>
        </is>
      </c>
      <c r="G356" s="8">
        <f>IFERROR(VLOOKUP(C356,'Costco Price Book'!$A$5:$F$57,6,FALSE),0)</f>
        <v/>
      </c>
      <c r="H356" s="8">
        <f>E356*G356</f>
        <v/>
      </c>
    </row>
    <row r="357">
      <c r="A357" s="6" t="inlineStr">
        <is>
          <t>R54</t>
        </is>
      </c>
      <c r="B357" s="6" t="inlineStr">
        <is>
          <t>Pulled-pork sheet-pan plates</t>
        </is>
      </c>
      <c r="C357" s="6" t="inlineStr">
        <is>
          <t>OIL</t>
        </is>
      </c>
      <c r="D357" s="6" t="inlineStr">
        <is>
          <t>Pantry seasoning set: 2 tbsp oil, 1 tsp salt, 1/2 tsp pepper, 1 tsp garlic powder</t>
        </is>
      </c>
      <c r="E357" s="6" t="n">
        <v>1</v>
      </c>
      <c r="F357" s="6" t="inlineStr">
        <is>
          <t>set</t>
        </is>
      </c>
      <c r="G357" s="8">
        <f>IFERROR(VLOOKUP(C357,'Costco Price Book'!$A$5:$F$57,6,FALSE),0)</f>
        <v/>
      </c>
      <c r="H357" s="8">
        <f>E357*G357</f>
        <v/>
      </c>
    </row>
    <row r="358">
      <c r="A358" s="6" t="inlineStr">
        <is>
          <t>R55</t>
        </is>
      </c>
      <c r="B358" s="6" t="inlineStr">
        <is>
          <t>Slow-cooker pork chili verde bowls</t>
        </is>
      </c>
      <c r="C358" s="6" t="inlineStr">
        <is>
          <t>PSH</t>
        </is>
      </c>
      <c r="D358" s="6" t="inlineStr">
        <is>
          <t>Boneless pork shoulder for pulled pork</t>
        </is>
      </c>
      <c r="E358" s="6" t="n">
        <v>3.25</v>
      </c>
      <c r="F358" s="6" t="inlineStr">
        <is>
          <t>lb</t>
        </is>
      </c>
      <c r="G358" s="8">
        <f>IFERROR(VLOOKUP(C358,'Costco Price Book'!$A$5:$F$57,6,FALSE),0)</f>
        <v/>
      </c>
      <c r="H358" s="8">
        <f>E358*G358</f>
        <v/>
      </c>
    </row>
    <row r="359">
      <c r="A359" s="6" t="inlineStr">
        <is>
          <t>R55</t>
        </is>
      </c>
      <c r="B359" s="6" t="inlineStr">
        <is>
          <t>Slow-cooker pork chili verde bowls</t>
        </is>
      </c>
      <c r="C359" s="6" t="inlineStr">
        <is>
          <t>RIC</t>
        </is>
      </c>
      <c r="D359" s="6" t="inlineStr">
        <is>
          <t>Long-grain white rice</t>
        </is>
      </c>
      <c r="E359" s="6" t="n">
        <v>1.25</v>
      </c>
      <c r="F359" s="6" t="inlineStr">
        <is>
          <t>lb</t>
        </is>
      </c>
      <c r="G359" s="8">
        <f>IFERROR(VLOOKUP(C359,'Costco Price Book'!$A$5:$F$57,6,FALSE),0)</f>
        <v/>
      </c>
      <c r="H359" s="8">
        <f>E359*G359</f>
        <v/>
      </c>
    </row>
    <row r="360">
      <c r="A360" s="6" t="inlineStr">
        <is>
          <t>R55</t>
        </is>
      </c>
      <c r="B360" s="6" t="inlineStr">
        <is>
          <t>Slow-cooker pork chili verde bowls</t>
        </is>
      </c>
      <c r="C360" s="6" t="inlineStr">
        <is>
          <t>BEA</t>
        </is>
      </c>
      <c r="D360" s="6" t="inlineStr">
        <is>
          <t>Black beans</t>
        </is>
      </c>
      <c r="E360" s="6" t="n">
        <v>2</v>
      </c>
      <c r="F360" s="6" t="inlineStr">
        <is>
          <t>can</t>
        </is>
      </c>
      <c r="G360" s="8">
        <f>IFERROR(VLOOKUP(C360,'Costco Price Book'!$A$5:$F$57,6,FALSE),0)</f>
        <v/>
      </c>
      <c r="H360" s="8">
        <f>E360*G360</f>
        <v/>
      </c>
    </row>
    <row r="361">
      <c r="A361" s="6" t="inlineStr">
        <is>
          <t>R55</t>
        </is>
      </c>
      <c r="B361" s="6" t="inlineStr">
        <is>
          <t>Slow-cooker pork chili verde bowls</t>
        </is>
      </c>
      <c r="C361" s="6" t="inlineStr">
        <is>
          <t>PEP</t>
        </is>
      </c>
      <c r="D361" s="6" t="inlineStr">
        <is>
          <t>Bell peppers</t>
        </is>
      </c>
      <c r="E361" s="6" t="n">
        <v>2</v>
      </c>
      <c r="F361" s="6" t="inlineStr">
        <is>
          <t>each</t>
        </is>
      </c>
      <c r="G361" s="8">
        <f>IFERROR(VLOOKUP(C361,'Costco Price Book'!$A$5:$F$57,6,FALSE),0)</f>
        <v/>
      </c>
      <c r="H361" s="8">
        <f>E361*G361</f>
        <v/>
      </c>
    </row>
    <row r="362">
      <c r="A362" s="6" t="inlineStr">
        <is>
          <t>R55</t>
        </is>
      </c>
      <c r="B362" s="6" t="inlineStr">
        <is>
          <t>Slow-cooker pork chili verde bowls</t>
        </is>
      </c>
      <c r="C362" s="6" t="inlineStr">
        <is>
          <t>SAL</t>
        </is>
      </c>
      <c r="D362" s="6" t="inlineStr">
        <is>
          <t>Medium salsa</t>
        </is>
      </c>
      <c r="E362" s="6" t="n">
        <v>10</v>
      </c>
      <c r="F362" s="6" t="inlineStr">
        <is>
          <t>oz</t>
        </is>
      </c>
      <c r="G362" s="8">
        <f>IFERROR(VLOOKUP(C362,'Costco Price Book'!$A$5:$F$57,6,FALSE),0)</f>
        <v/>
      </c>
      <c r="H362" s="8">
        <f>E362*G362</f>
        <v/>
      </c>
    </row>
    <row r="363">
      <c r="A363" s="6" t="inlineStr">
        <is>
          <t>R55</t>
        </is>
      </c>
      <c r="B363" s="6" t="inlineStr">
        <is>
          <t>Slow-cooker pork chili verde bowls</t>
        </is>
      </c>
      <c r="C363" s="6" t="inlineStr">
        <is>
          <t>OIL</t>
        </is>
      </c>
      <c r="D363" s="6" t="inlineStr">
        <is>
          <t>Pantry seasoning set: 2 tbsp oil, 1 tsp salt, 1/2 tsp pepper, 1 tsp garlic powder</t>
        </is>
      </c>
      <c r="E363" s="6" t="n">
        <v>1</v>
      </c>
      <c r="F363" s="6" t="inlineStr">
        <is>
          <t>set</t>
        </is>
      </c>
      <c r="G363" s="8">
        <f>IFERROR(VLOOKUP(C363,'Costco Price Book'!$A$5:$F$57,6,FALSE),0)</f>
        <v/>
      </c>
      <c r="H363" s="8">
        <f>E363*G363</f>
        <v/>
      </c>
    </row>
    <row r="364">
      <c r="A364" s="6" t="inlineStr">
        <is>
          <t>R56</t>
        </is>
      </c>
      <c r="B364" s="6" t="inlineStr">
        <is>
          <t>Teriyaki pulled-pork rice plates</t>
        </is>
      </c>
      <c r="C364" s="6" t="inlineStr">
        <is>
          <t>PSH</t>
        </is>
      </c>
      <c r="D364" s="6" t="inlineStr">
        <is>
          <t>Boneless pork shoulder for pulled pork</t>
        </is>
      </c>
      <c r="E364" s="6" t="n">
        <v>3.25</v>
      </c>
      <c r="F364" s="6" t="inlineStr">
        <is>
          <t>lb</t>
        </is>
      </c>
      <c r="G364" s="8">
        <f>IFERROR(VLOOKUP(C364,'Costco Price Book'!$A$5:$F$57,6,FALSE),0)</f>
        <v/>
      </c>
      <c r="H364" s="8">
        <f>E364*G364</f>
        <v/>
      </c>
    </row>
    <row r="365">
      <c r="A365" s="6" t="inlineStr">
        <is>
          <t>R56</t>
        </is>
      </c>
      <c r="B365" s="6" t="inlineStr">
        <is>
          <t>Teriyaki pulled-pork rice plates</t>
        </is>
      </c>
      <c r="C365" s="6" t="inlineStr">
        <is>
          <t>RIC</t>
        </is>
      </c>
      <c r="D365" s="6" t="inlineStr">
        <is>
          <t>Long-grain white rice</t>
        </is>
      </c>
      <c r="E365" s="6" t="n">
        <v>1.25</v>
      </c>
      <c r="F365" s="6" t="inlineStr">
        <is>
          <t>lb</t>
        </is>
      </c>
      <c r="G365" s="8">
        <f>IFERROR(VLOOKUP(C365,'Costco Price Book'!$A$5:$F$57,6,FALSE),0)</f>
        <v/>
      </c>
      <c r="H365" s="8">
        <f>E365*G365</f>
        <v/>
      </c>
    </row>
    <row r="366">
      <c r="A366" s="6" t="inlineStr">
        <is>
          <t>R56</t>
        </is>
      </c>
      <c r="B366" s="6" t="inlineStr">
        <is>
          <t>Teriyaki pulled-pork rice plates</t>
        </is>
      </c>
      <c r="C366" s="6" t="inlineStr">
        <is>
          <t>VEG</t>
        </is>
      </c>
      <c r="D366" s="6" t="inlineStr">
        <is>
          <t>Frozen Normandy vegetables</t>
        </is>
      </c>
      <c r="E366" s="6" t="n">
        <v>2</v>
      </c>
      <c r="F366" s="6" t="inlineStr">
        <is>
          <t>lb</t>
        </is>
      </c>
      <c r="G366" s="8">
        <f>IFERROR(VLOOKUP(C366,'Costco Price Book'!$A$5:$F$57,6,FALSE),0)</f>
        <v/>
      </c>
      <c r="H366" s="8">
        <f>E366*G366</f>
        <v/>
      </c>
    </row>
    <row r="367">
      <c r="A367" s="6" t="inlineStr">
        <is>
          <t>R56</t>
        </is>
      </c>
      <c r="B367" s="6" t="inlineStr">
        <is>
          <t>Teriyaki pulled-pork rice plates</t>
        </is>
      </c>
      <c r="C367" s="6" t="inlineStr">
        <is>
          <t>TER</t>
        </is>
      </c>
      <c r="D367" s="6" t="inlineStr">
        <is>
          <t>Teriyaki sauce</t>
        </is>
      </c>
      <c r="E367" s="6" t="n">
        <v>8</v>
      </c>
      <c r="F367" s="6" t="inlineStr">
        <is>
          <t>oz</t>
        </is>
      </c>
      <c r="G367" s="8">
        <f>IFERROR(VLOOKUP(C367,'Costco Price Book'!$A$5:$F$57,6,FALSE),0)</f>
        <v/>
      </c>
      <c r="H367" s="8">
        <f>E367*G367</f>
        <v/>
      </c>
    </row>
    <row r="368">
      <c r="A368" s="6" t="inlineStr">
        <is>
          <t>R56</t>
        </is>
      </c>
      <c r="B368" s="6" t="inlineStr">
        <is>
          <t>Teriyaki pulled-pork rice plates</t>
        </is>
      </c>
      <c r="C368" s="6" t="inlineStr">
        <is>
          <t>OIL</t>
        </is>
      </c>
      <c r="D368" s="6" t="inlineStr">
        <is>
          <t>Pantry seasoning set: 2 tbsp oil, 1 tsp salt, 1/2 tsp pepper, 1 tsp garlic powder</t>
        </is>
      </c>
      <c r="E368" s="6" t="n">
        <v>1</v>
      </c>
      <c r="F368" s="6" t="inlineStr">
        <is>
          <t>set</t>
        </is>
      </c>
      <c r="G368" s="8">
        <f>IFERROR(VLOOKUP(C368,'Costco Price Book'!$A$5:$F$57,6,FALSE),0)</f>
        <v/>
      </c>
      <c r="H368" s="8">
        <f>E368*G368</f>
        <v/>
      </c>
    </row>
    <row r="369">
      <c r="A369" s="6" t="inlineStr">
        <is>
          <t>R57</t>
        </is>
      </c>
      <c r="B369" s="6" t="inlineStr">
        <is>
          <t>Pulled-pork and black-bean burritos</t>
        </is>
      </c>
      <c r="C369" s="6" t="inlineStr">
        <is>
          <t>PSH</t>
        </is>
      </c>
      <c r="D369" s="6" t="inlineStr">
        <is>
          <t>Boneless pork shoulder for pulled pork</t>
        </is>
      </c>
      <c r="E369" s="6" t="n">
        <v>3.25</v>
      </c>
      <c r="F369" s="6" t="inlineStr">
        <is>
          <t>lb</t>
        </is>
      </c>
      <c r="G369" s="8">
        <f>IFERROR(VLOOKUP(C369,'Costco Price Book'!$A$5:$F$57,6,FALSE),0)</f>
        <v/>
      </c>
      <c r="H369" s="8">
        <f>E369*G369</f>
        <v/>
      </c>
    </row>
    <row r="370">
      <c r="A370" s="6" t="inlineStr">
        <is>
          <t>R57</t>
        </is>
      </c>
      <c r="B370" s="6" t="inlineStr">
        <is>
          <t>Pulled-pork and black-bean burritos</t>
        </is>
      </c>
      <c r="C370" s="6" t="inlineStr">
        <is>
          <t>BUR</t>
        </is>
      </c>
      <c r="D370" s="6" t="inlineStr">
        <is>
          <t>8-inch flour tortillas</t>
        </is>
      </c>
      <c r="E370" s="6" t="n">
        <v>10</v>
      </c>
      <c r="F370" s="6" t="inlineStr">
        <is>
          <t>each</t>
        </is>
      </c>
      <c r="G370" s="8">
        <f>IFERROR(VLOOKUP(C370,'Costco Price Book'!$A$5:$F$57,6,FALSE),0)</f>
        <v/>
      </c>
      <c r="H370" s="8">
        <f>E370*G370</f>
        <v/>
      </c>
    </row>
    <row r="371">
      <c r="A371" s="6" t="inlineStr">
        <is>
          <t>R57</t>
        </is>
      </c>
      <c r="B371" s="6" t="inlineStr">
        <is>
          <t>Pulled-pork and black-bean burritos</t>
        </is>
      </c>
      <c r="C371" s="6" t="inlineStr">
        <is>
          <t>RIC</t>
        </is>
      </c>
      <c r="D371" s="6" t="inlineStr">
        <is>
          <t>Long-grain white rice</t>
        </is>
      </c>
      <c r="E371" s="6" t="n">
        <v>1</v>
      </c>
      <c r="F371" s="6" t="inlineStr">
        <is>
          <t>lb</t>
        </is>
      </c>
      <c r="G371" s="8">
        <f>IFERROR(VLOOKUP(C371,'Costco Price Book'!$A$5:$F$57,6,FALSE),0)</f>
        <v/>
      </c>
      <c r="H371" s="8">
        <f>E371*G371</f>
        <v/>
      </c>
    </row>
    <row r="372">
      <c r="A372" s="6" t="inlineStr">
        <is>
          <t>R57</t>
        </is>
      </c>
      <c r="B372" s="6" t="inlineStr">
        <is>
          <t>Pulled-pork and black-bean burritos</t>
        </is>
      </c>
      <c r="C372" s="6" t="inlineStr">
        <is>
          <t>BEA</t>
        </is>
      </c>
      <c r="D372" s="6" t="inlineStr">
        <is>
          <t>Black beans</t>
        </is>
      </c>
      <c r="E372" s="6" t="n">
        <v>2</v>
      </c>
      <c r="F372" s="6" t="inlineStr">
        <is>
          <t>can</t>
        </is>
      </c>
      <c r="G372" s="8">
        <f>IFERROR(VLOOKUP(C372,'Costco Price Book'!$A$5:$F$57,6,FALSE),0)</f>
        <v/>
      </c>
      <c r="H372" s="8">
        <f>E372*G372</f>
        <v/>
      </c>
    </row>
    <row r="373">
      <c r="A373" s="6" t="inlineStr">
        <is>
          <t>R57</t>
        </is>
      </c>
      <c r="B373" s="6" t="inlineStr">
        <is>
          <t>Pulled-pork and black-bean burritos</t>
        </is>
      </c>
      <c r="C373" s="6" t="inlineStr">
        <is>
          <t>CHE</t>
        </is>
      </c>
      <c r="D373" s="6" t="inlineStr">
        <is>
          <t>Shredded Mexican blend cheese</t>
        </is>
      </c>
      <c r="E373" s="6" t="n">
        <v>0.75</v>
      </c>
      <c r="F373" s="6" t="inlineStr">
        <is>
          <t>lb</t>
        </is>
      </c>
      <c r="G373" s="8">
        <f>IFERROR(VLOOKUP(C373,'Costco Price Book'!$A$5:$F$57,6,FALSE),0)</f>
        <v/>
      </c>
      <c r="H373" s="8">
        <f>E373*G373</f>
        <v/>
      </c>
    </row>
    <row r="374">
      <c r="A374" s="6" t="inlineStr">
        <is>
          <t>R57</t>
        </is>
      </c>
      <c r="B374" s="6" t="inlineStr">
        <is>
          <t>Pulled-pork and black-bean burritos</t>
        </is>
      </c>
      <c r="C374" s="6" t="inlineStr">
        <is>
          <t>LET</t>
        </is>
      </c>
      <c r="D374" s="6" t="inlineStr">
        <is>
          <t>Romaine hearts</t>
        </is>
      </c>
      <c r="E374" s="6" t="n">
        <v>1</v>
      </c>
      <c r="F374" s="6" t="inlineStr">
        <is>
          <t>heart</t>
        </is>
      </c>
      <c r="G374" s="8">
        <f>IFERROR(VLOOKUP(C374,'Costco Price Book'!$A$5:$F$57,6,FALSE),0)</f>
        <v/>
      </c>
      <c r="H374" s="8">
        <f>E374*G374</f>
        <v/>
      </c>
    </row>
    <row r="375">
      <c r="A375" s="6" t="inlineStr">
        <is>
          <t>R57</t>
        </is>
      </c>
      <c r="B375" s="6" t="inlineStr">
        <is>
          <t>Pulled-pork and black-bean burritos</t>
        </is>
      </c>
      <c r="C375" s="6" t="inlineStr">
        <is>
          <t>SAL</t>
        </is>
      </c>
      <c r="D375" s="6" t="inlineStr">
        <is>
          <t>Medium salsa</t>
        </is>
      </c>
      <c r="E375" s="6" t="n">
        <v>8</v>
      </c>
      <c r="F375" s="6" t="inlineStr">
        <is>
          <t>oz</t>
        </is>
      </c>
      <c r="G375" s="8">
        <f>IFERROR(VLOOKUP(C375,'Costco Price Book'!$A$5:$F$57,6,FALSE),0)</f>
        <v/>
      </c>
      <c r="H375" s="8">
        <f>E375*G375</f>
        <v/>
      </c>
    </row>
    <row r="376">
      <c r="A376" s="6" t="inlineStr">
        <is>
          <t>R57</t>
        </is>
      </c>
      <c r="B376" s="6" t="inlineStr">
        <is>
          <t>Pulled-pork and black-bean burritos</t>
        </is>
      </c>
      <c r="C376" s="6" t="inlineStr">
        <is>
          <t>OIL</t>
        </is>
      </c>
      <c r="D376" s="6" t="inlineStr">
        <is>
          <t>Pantry seasoning set: 2 tbsp oil, 1 tsp salt, 1/2 tsp pepper, 1 tsp garlic powder</t>
        </is>
      </c>
      <c r="E376" s="6" t="n">
        <v>1</v>
      </c>
      <c r="F376" s="6" t="inlineStr">
        <is>
          <t>set</t>
        </is>
      </c>
      <c r="G376" s="8">
        <f>IFERROR(VLOOKUP(C376,'Costco Price Book'!$A$5:$F$57,6,FALSE),0)</f>
        <v/>
      </c>
      <c r="H376" s="8">
        <f>E376*G376</f>
        <v/>
      </c>
    </row>
    <row r="377">
      <c r="A377" s="6" t="inlineStr">
        <is>
          <t>R58</t>
        </is>
      </c>
      <c r="B377" s="6" t="inlineStr">
        <is>
          <t>Pulled-pork fried rice with vegetables</t>
        </is>
      </c>
      <c r="C377" s="6" t="inlineStr">
        <is>
          <t>PSH</t>
        </is>
      </c>
      <c r="D377" s="6" t="inlineStr">
        <is>
          <t>Boneless pork shoulder for pulled pork</t>
        </is>
      </c>
      <c r="E377" s="6" t="n">
        <v>3.25</v>
      </c>
      <c r="F377" s="6" t="inlineStr">
        <is>
          <t>lb</t>
        </is>
      </c>
      <c r="G377" s="8">
        <f>IFERROR(VLOOKUP(C377,'Costco Price Book'!$A$5:$F$57,6,FALSE),0)</f>
        <v/>
      </c>
      <c r="H377" s="8">
        <f>E377*G377</f>
        <v/>
      </c>
    </row>
    <row r="378">
      <c r="A378" s="6" t="inlineStr">
        <is>
          <t>R58</t>
        </is>
      </c>
      <c r="B378" s="6" t="inlineStr">
        <is>
          <t>Pulled-pork fried rice with vegetables</t>
        </is>
      </c>
      <c r="C378" s="6" t="inlineStr">
        <is>
          <t>RIC</t>
        </is>
      </c>
      <c r="D378" s="6" t="inlineStr">
        <is>
          <t>Long-grain white rice</t>
        </is>
      </c>
      <c r="E378" s="6" t="n">
        <v>1.25</v>
      </c>
      <c r="F378" s="6" t="inlineStr">
        <is>
          <t>lb</t>
        </is>
      </c>
      <c r="G378" s="8">
        <f>IFERROR(VLOOKUP(C378,'Costco Price Book'!$A$5:$F$57,6,FALSE),0)</f>
        <v/>
      </c>
      <c r="H378" s="8">
        <f>E378*G378</f>
        <v/>
      </c>
    </row>
    <row r="379">
      <c r="A379" s="6" t="inlineStr">
        <is>
          <t>R58</t>
        </is>
      </c>
      <c r="B379" s="6" t="inlineStr">
        <is>
          <t>Pulled-pork fried rice with vegetables</t>
        </is>
      </c>
      <c r="C379" s="6" t="inlineStr">
        <is>
          <t>VEG</t>
        </is>
      </c>
      <c r="D379" s="6" t="inlineStr">
        <is>
          <t>Frozen Normandy vegetables</t>
        </is>
      </c>
      <c r="E379" s="6" t="n">
        <v>2</v>
      </c>
      <c r="F379" s="6" t="inlineStr">
        <is>
          <t>lb</t>
        </is>
      </c>
      <c r="G379" s="8">
        <f>IFERROR(VLOOKUP(C379,'Costco Price Book'!$A$5:$F$57,6,FALSE),0)</f>
        <v/>
      </c>
      <c r="H379" s="8">
        <f>E379*G379</f>
        <v/>
      </c>
    </row>
    <row r="380">
      <c r="A380" s="6" t="inlineStr">
        <is>
          <t>R58</t>
        </is>
      </c>
      <c r="B380" s="6" t="inlineStr">
        <is>
          <t>Pulled-pork fried rice with vegetables</t>
        </is>
      </c>
      <c r="C380" s="6" t="inlineStr">
        <is>
          <t>EGG</t>
        </is>
      </c>
      <c r="D380" s="6" t="inlineStr">
        <is>
          <t>Large eggs</t>
        </is>
      </c>
      <c r="E380" s="6" t="n">
        <v>0.5</v>
      </c>
      <c r="F380" s="6" t="inlineStr">
        <is>
          <t>dozen</t>
        </is>
      </c>
      <c r="G380" s="8">
        <f>IFERROR(VLOOKUP(C380,'Costco Price Book'!$A$5:$F$57,6,FALSE),0)</f>
        <v/>
      </c>
      <c r="H380" s="8">
        <f>E380*G380</f>
        <v/>
      </c>
    </row>
    <row r="381">
      <c r="A381" s="6" t="inlineStr">
        <is>
          <t>R58</t>
        </is>
      </c>
      <c r="B381" s="6" t="inlineStr">
        <is>
          <t>Pulled-pork fried rice with vegetables</t>
        </is>
      </c>
      <c r="C381" s="6" t="inlineStr">
        <is>
          <t>ONI</t>
        </is>
      </c>
      <c r="D381" s="6" t="inlineStr">
        <is>
          <t>Yellow onions</t>
        </is>
      </c>
      <c r="E381" s="6" t="n">
        <v>0.5</v>
      </c>
      <c r="F381" s="6" t="inlineStr">
        <is>
          <t>lb</t>
        </is>
      </c>
      <c r="G381" s="8">
        <f>IFERROR(VLOOKUP(C381,'Costco Price Book'!$A$5:$F$57,6,FALSE),0)</f>
        <v/>
      </c>
      <c r="H381" s="8">
        <f>E381*G381</f>
        <v/>
      </c>
    </row>
    <row r="382">
      <c r="A382" s="6" t="inlineStr">
        <is>
          <t>R58</t>
        </is>
      </c>
      <c r="B382" s="6" t="inlineStr">
        <is>
          <t>Pulled-pork fried rice with vegetables</t>
        </is>
      </c>
      <c r="C382" s="6" t="inlineStr">
        <is>
          <t>TER</t>
        </is>
      </c>
      <c r="D382" s="6" t="inlineStr">
        <is>
          <t>Teriyaki sauce</t>
        </is>
      </c>
      <c r="E382" s="6" t="n">
        <v>4</v>
      </c>
      <c r="F382" s="6" t="inlineStr">
        <is>
          <t>oz</t>
        </is>
      </c>
      <c r="G382" s="8">
        <f>IFERROR(VLOOKUP(C382,'Costco Price Book'!$A$5:$F$57,6,FALSE),0)</f>
        <v/>
      </c>
      <c r="H382" s="8">
        <f>E382*G382</f>
        <v/>
      </c>
    </row>
    <row r="383">
      <c r="A383" s="6" t="inlineStr">
        <is>
          <t>R58</t>
        </is>
      </c>
      <c r="B383" s="6" t="inlineStr">
        <is>
          <t>Pulled-pork fried rice with vegetables</t>
        </is>
      </c>
      <c r="C383" s="6" t="inlineStr">
        <is>
          <t>OIL</t>
        </is>
      </c>
      <c r="D383" s="6" t="inlineStr">
        <is>
          <t>Pantry seasoning set: 2 tbsp oil, 1 tsp salt, 1/2 tsp pepper, 1 tsp garlic powder</t>
        </is>
      </c>
      <c r="E383" s="6" t="n">
        <v>1</v>
      </c>
      <c r="F383" s="6" t="inlineStr">
        <is>
          <t>set</t>
        </is>
      </c>
      <c r="G383" s="8">
        <f>IFERROR(VLOOKUP(C383,'Costco Price Book'!$A$5:$F$57,6,FALSE),0)</f>
        <v/>
      </c>
      <c r="H383" s="8">
        <f>E383*G383</f>
        <v/>
      </c>
    </row>
    <row r="384">
      <c r="A384" s="6" t="inlineStr">
        <is>
          <t>R59</t>
        </is>
      </c>
      <c r="B384" s="6" t="inlineStr">
        <is>
          <t>Sausage and white bean tomato pasta</t>
        </is>
      </c>
      <c r="C384" s="6" t="inlineStr">
        <is>
          <t>SAU</t>
        </is>
      </c>
      <c r="D384" s="6" t="inlineStr">
        <is>
          <t>Mild Italian sausage</t>
        </is>
      </c>
      <c r="E384" s="6" t="n">
        <v>2.5</v>
      </c>
      <c r="F384" s="6" t="inlineStr">
        <is>
          <t>lb</t>
        </is>
      </c>
      <c r="G384" s="8">
        <f>IFERROR(VLOOKUP(C384,'Costco Price Book'!$A$5:$F$57,6,FALSE),0)</f>
        <v/>
      </c>
      <c r="H384" s="8">
        <f>E384*G384</f>
        <v/>
      </c>
    </row>
    <row r="385">
      <c r="A385" s="6" t="inlineStr">
        <is>
          <t>R59</t>
        </is>
      </c>
      <c r="B385" s="6" t="inlineStr">
        <is>
          <t>Sausage and white bean tomato pasta</t>
        </is>
      </c>
      <c r="C385" s="6" t="inlineStr">
        <is>
          <t>PAS</t>
        </is>
      </c>
      <c r="D385" s="6" t="inlineStr">
        <is>
          <t>Spaghetti / pasta</t>
        </is>
      </c>
      <c r="E385" s="6" t="n">
        <v>1.25</v>
      </c>
      <c r="F385" s="6" t="inlineStr">
        <is>
          <t>lb</t>
        </is>
      </c>
      <c r="G385" s="8">
        <f>IFERROR(VLOOKUP(C385,'Costco Price Book'!$A$5:$F$57,6,FALSE),0)</f>
        <v/>
      </c>
      <c r="H385" s="8">
        <f>E385*G385</f>
        <v/>
      </c>
    </row>
    <row r="386">
      <c r="A386" s="6" t="inlineStr">
        <is>
          <t>R59</t>
        </is>
      </c>
      <c r="B386" s="6" t="inlineStr">
        <is>
          <t>Sausage and white bean tomato pasta</t>
        </is>
      </c>
      <c r="C386" s="6" t="inlineStr">
        <is>
          <t>TOM</t>
        </is>
      </c>
      <c r="D386" s="6" t="inlineStr">
        <is>
          <t>Diced tomatoes</t>
        </is>
      </c>
      <c r="E386" s="6" t="n">
        <v>1</v>
      </c>
      <c r="F386" s="6" t="inlineStr">
        <is>
          <t>can</t>
        </is>
      </c>
      <c r="G386" s="8">
        <f>IFERROR(VLOOKUP(C386,'Costco Price Book'!$A$5:$F$57,6,FALSE),0)</f>
        <v/>
      </c>
      <c r="H386" s="8">
        <f>E386*G386</f>
        <v/>
      </c>
    </row>
    <row r="387">
      <c r="A387" s="6" t="inlineStr">
        <is>
          <t>R59</t>
        </is>
      </c>
      <c r="B387" s="6" t="inlineStr">
        <is>
          <t>Sausage and white bean tomato pasta</t>
        </is>
      </c>
      <c r="C387" s="6" t="inlineStr">
        <is>
          <t>BEA</t>
        </is>
      </c>
      <c r="D387" s="6" t="inlineStr">
        <is>
          <t>Black beans</t>
        </is>
      </c>
      <c r="E387" s="6" t="n">
        <v>2</v>
      </c>
      <c r="F387" s="6" t="inlineStr">
        <is>
          <t>can</t>
        </is>
      </c>
      <c r="G387" s="8">
        <f>IFERROR(VLOOKUP(C387,'Costco Price Book'!$A$5:$F$57,6,FALSE),0)</f>
        <v/>
      </c>
      <c r="H387" s="8">
        <f>E387*G387</f>
        <v/>
      </c>
    </row>
    <row r="388">
      <c r="A388" s="6" t="inlineStr">
        <is>
          <t>R59</t>
        </is>
      </c>
      <c r="B388" s="6" t="inlineStr">
        <is>
          <t>Sausage and white bean tomato pasta</t>
        </is>
      </c>
      <c r="C388" s="6" t="inlineStr">
        <is>
          <t>BRO</t>
        </is>
      </c>
      <c r="D388" s="6" t="inlineStr">
        <is>
          <t>Frozen broccoli florets</t>
        </is>
      </c>
      <c r="E388" s="6" t="n">
        <v>1.5</v>
      </c>
      <c r="F388" s="6" t="inlineStr">
        <is>
          <t>lb</t>
        </is>
      </c>
      <c r="G388" s="8">
        <f>IFERROR(VLOOKUP(C388,'Costco Price Book'!$A$5:$F$57,6,FALSE),0)</f>
        <v/>
      </c>
      <c r="H388" s="8">
        <f>E388*G388</f>
        <v/>
      </c>
    </row>
    <row r="389">
      <c r="A389" s="6" t="inlineStr">
        <is>
          <t>R59</t>
        </is>
      </c>
      <c r="B389" s="6" t="inlineStr">
        <is>
          <t>Sausage and white bean tomato pasta</t>
        </is>
      </c>
      <c r="C389" s="6" t="inlineStr">
        <is>
          <t>MOZ</t>
        </is>
      </c>
      <c r="D389" s="6" t="inlineStr">
        <is>
          <t>Shredded mozzarella</t>
        </is>
      </c>
      <c r="E389" s="6" t="n">
        <v>0.5</v>
      </c>
      <c r="F389" s="6" t="inlineStr">
        <is>
          <t>lb</t>
        </is>
      </c>
      <c r="G389" s="8">
        <f>IFERROR(VLOOKUP(C389,'Costco Price Book'!$A$5:$F$57,6,FALSE),0)</f>
        <v/>
      </c>
      <c r="H389" s="8">
        <f>E389*G389</f>
        <v/>
      </c>
    </row>
    <row r="390">
      <c r="A390" s="6" t="inlineStr">
        <is>
          <t>R59</t>
        </is>
      </c>
      <c r="B390" s="6" t="inlineStr">
        <is>
          <t>Sausage and white bean tomato pasta</t>
        </is>
      </c>
      <c r="C390" s="6" t="inlineStr">
        <is>
          <t>OIL</t>
        </is>
      </c>
      <c r="D390" s="6" t="inlineStr">
        <is>
          <t>Pantry seasoning set: 2 tbsp oil, 1 tsp salt, 1/2 tsp pepper, 1 tsp garlic powder</t>
        </is>
      </c>
      <c r="E390" s="6" t="n">
        <v>1</v>
      </c>
      <c r="F390" s="6" t="inlineStr">
        <is>
          <t>set</t>
        </is>
      </c>
      <c r="G390" s="8">
        <f>IFERROR(VLOOKUP(C390,'Costco Price Book'!$A$5:$F$57,6,FALSE),0)</f>
        <v/>
      </c>
      <c r="H390" s="8">
        <f>E390*G390</f>
        <v/>
      </c>
    </row>
    <row r="391">
      <c r="A391" s="6" t="inlineStr">
        <is>
          <t>R60</t>
        </is>
      </c>
      <c r="B391" s="6" t="inlineStr">
        <is>
          <t>Smoked sausage jambalaya-style rice skillet</t>
        </is>
      </c>
      <c r="C391" s="6" t="inlineStr">
        <is>
          <t>SMK</t>
        </is>
      </c>
      <c r="D391" s="6" t="inlineStr">
        <is>
          <t>Garlic smoked sausage</t>
        </is>
      </c>
      <c r="E391" s="6" t="n">
        <v>2.5</v>
      </c>
      <c r="F391" s="6" t="inlineStr">
        <is>
          <t>lb</t>
        </is>
      </c>
      <c r="G391" s="8">
        <f>IFERROR(VLOOKUP(C391,'Costco Price Book'!$A$5:$F$57,6,FALSE),0)</f>
        <v/>
      </c>
      <c r="H391" s="8">
        <f>E391*G391</f>
        <v/>
      </c>
    </row>
    <row r="392">
      <c r="A392" s="6" t="inlineStr">
        <is>
          <t>R60</t>
        </is>
      </c>
      <c r="B392" s="6" t="inlineStr">
        <is>
          <t>Smoked sausage jambalaya-style rice skillet</t>
        </is>
      </c>
      <c r="C392" s="6" t="inlineStr">
        <is>
          <t>RIC</t>
        </is>
      </c>
      <c r="D392" s="6" t="inlineStr">
        <is>
          <t>Long-grain white rice</t>
        </is>
      </c>
      <c r="E392" s="6" t="n">
        <v>1.25</v>
      </c>
      <c r="F392" s="6" t="inlineStr">
        <is>
          <t>lb</t>
        </is>
      </c>
      <c r="G392" s="8">
        <f>IFERROR(VLOOKUP(C392,'Costco Price Book'!$A$5:$F$57,6,FALSE),0)</f>
        <v/>
      </c>
      <c r="H392" s="8">
        <f>E392*G392</f>
        <v/>
      </c>
    </row>
    <row r="393">
      <c r="A393" s="6" t="inlineStr">
        <is>
          <t>R60</t>
        </is>
      </c>
      <c r="B393" s="6" t="inlineStr">
        <is>
          <t>Smoked sausage jambalaya-style rice skillet</t>
        </is>
      </c>
      <c r="C393" s="6" t="inlineStr">
        <is>
          <t>PEP</t>
        </is>
      </c>
      <c r="D393" s="6" t="inlineStr">
        <is>
          <t>Bell peppers</t>
        </is>
      </c>
      <c r="E393" s="6" t="n">
        <v>2</v>
      </c>
      <c r="F393" s="6" t="inlineStr">
        <is>
          <t>each</t>
        </is>
      </c>
      <c r="G393" s="8">
        <f>IFERROR(VLOOKUP(C393,'Costco Price Book'!$A$5:$F$57,6,FALSE),0)</f>
        <v/>
      </c>
      <c r="H393" s="8">
        <f>E393*G393</f>
        <v/>
      </c>
    </row>
    <row r="394">
      <c r="A394" s="6" t="inlineStr">
        <is>
          <t>R60</t>
        </is>
      </c>
      <c r="B394" s="6" t="inlineStr">
        <is>
          <t>Smoked sausage jambalaya-style rice skillet</t>
        </is>
      </c>
      <c r="C394" s="6" t="inlineStr">
        <is>
          <t>TOM</t>
        </is>
      </c>
      <c r="D394" s="6" t="inlineStr">
        <is>
          <t>Diced tomatoes</t>
        </is>
      </c>
      <c r="E394" s="6" t="n">
        <v>1</v>
      </c>
      <c r="F394" s="6" t="inlineStr">
        <is>
          <t>can</t>
        </is>
      </c>
      <c r="G394" s="8">
        <f>IFERROR(VLOOKUP(C394,'Costco Price Book'!$A$5:$F$57,6,FALSE),0)</f>
        <v/>
      </c>
      <c r="H394" s="8">
        <f>E394*G394</f>
        <v/>
      </c>
    </row>
    <row r="395">
      <c r="A395" s="6" t="inlineStr">
        <is>
          <t>R60</t>
        </is>
      </c>
      <c r="B395" s="6" t="inlineStr">
        <is>
          <t>Smoked sausage jambalaya-style rice skillet</t>
        </is>
      </c>
      <c r="C395" s="6" t="inlineStr">
        <is>
          <t>COR</t>
        </is>
      </c>
      <c r="D395" s="6" t="inlineStr">
        <is>
          <t>Whole-kernel corn</t>
        </is>
      </c>
      <c r="E395" s="6" t="n">
        <v>1</v>
      </c>
      <c r="F395" s="6" t="inlineStr">
        <is>
          <t>can</t>
        </is>
      </c>
      <c r="G395" s="8">
        <f>IFERROR(VLOOKUP(C395,'Costco Price Book'!$A$5:$F$57,6,FALSE),0)</f>
        <v/>
      </c>
      <c r="H395" s="8">
        <f>E395*G395</f>
        <v/>
      </c>
    </row>
    <row r="396">
      <c r="A396" s="6" t="inlineStr">
        <is>
          <t>R60</t>
        </is>
      </c>
      <c r="B396" s="6" t="inlineStr">
        <is>
          <t>Smoked sausage jambalaya-style rice skillet</t>
        </is>
      </c>
      <c r="C396" s="6" t="inlineStr">
        <is>
          <t>ONI</t>
        </is>
      </c>
      <c r="D396" s="6" t="inlineStr">
        <is>
          <t>Yellow onions</t>
        </is>
      </c>
      <c r="E396" s="6" t="n">
        <v>0.5</v>
      </c>
      <c r="F396" s="6" t="inlineStr">
        <is>
          <t>lb</t>
        </is>
      </c>
      <c r="G396" s="8">
        <f>IFERROR(VLOOKUP(C396,'Costco Price Book'!$A$5:$F$57,6,FALSE),0)</f>
        <v/>
      </c>
      <c r="H396" s="8">
        <f>E396*G396</f>
        <v/>
      </c>
    </row>
    <row r="397">
      <c r="A397" s="6" t="inlineStr">
        <is>
          <t>R60</t>
        </is>
      </c>
      <c r="B397" s="6" t="inlineStr">
        <is>
          <t>Smoked sausage jambalaya-style rice skillet</t>
        </is>
      </c>
      <c r="C397" s="6" t="inlineStr">
        <is>
          <t>OIL</t>
        </is>
      </c>
      <c r="D397" s="6" t="inlineStr">
        <is>
          <t>Pantry seasoning set: 2 tbsp oil, 1 tsp salt, 1/2 tsp pepper, 1 tsp garlic powder</t>
        </is>
      </c>
      <c r="E397" s="6" t="n">
        <v>1</v>
      </c>
      <c r="F397" s="6" t="inlineStr">
        <is>
          <t>set</t>
        </is>
      </c>
      <c r="G397" s="8">
        <f>IFERROR(VLOOKUP(C397,'Costco Price Book'!$A$5:$F$57,6,FALSE),0)</f>
        <v/>
      </c>
      <c r="H397" s="8">
        <f>E397*G397</f>
        <v/>
      </c>
    </row>
  </sheetData>
  <autoFilter ref="A4:H397"/>
  <mergeCells count="2">
    <mergeCell ref="A2:H2"/>
    <mergeCell ref="A1:H1"/>
  </mergeCell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38" customWidth="1" min="2" max="2"/>
    <col width="13" customWidth="1" min="3" max="3"/>
    <col width="14" customWidth="1" min="4" max="4"/>
    <col width="15" customWidth="1" min="5" max="5"/>
    <col width="14" customWidth="1" min="6" max="6"/>
    <col width="45" customWidth="1" min="7" max="7"/>
    <col width="15" customWidth="1" min="8" max="8"/>
    <col width="70" customWidth="1" min="9" max="9"/>
    <col width="55" customWidth="1" min="10" max="10"/>
  </cols>
  <sheetData>
    <row r="1" ht="28" customHeight="1">
      <c r="A1" s="1" t="inlineStr">
        <is>
          <t>COSTCO BULK INGREDIENT PRICE BOOK</t>
        </is>
      </c>
    </row>
    <row r="2" ht="32" customHeight="1">
      <c r="A2" s="2" t="inlineStr">
        <is>
          <t>Checked October 30, 2026. Most figures retained from published Same-Day reference examples in the starting workbook; not verified Boise/Meridian shelf prices. Same-Day delivery can be marked up. Blank item numbers mean not verified.</t>
        </is>
      </c>
    </row>
    <row r="4" ht="34" customHeight="1">
      <c r="A4" s="5" t="inlineStr">
        <is>
          <t>SKU</t>
        </is>
      </c>
      <c r="B4" s="5" t="inlineStr">
        <is>
          <t>Product / suitable equivalent</t>
        </is>
      </c>
      <c r="C4" s="5" t="inlineStr">
        <is>
          <t>Pack qty</t>
        </is>
      </c>
      <c r="D4" s="5" t="inlineStr">
        <is>
          <t>Unit</t>
        </is>
      </c>
      <c r="E4" s="5" t="inlineStr">
        <is>
          <t>Pack estimate $</t>
        </is>
      </c>
      <c r="F4" s="5" t="inlineStr">
        <is>
          <t>Unit cost $</t>
        </is>
      </c>
      <c r="G4" s="5" t="inlineStr">
        <is>
          <t>Price status / checked date</t>
        </is>
      </c>
      <c r="H4" s="5" t="inlineStr">
        <is>
          <t>Costco item #</t>
        </is>
      </c>
      <c r="I4" s="5" t="inlineStr">
        <is>
          <t>Source URL</t>
        </is>
      </c>
      <c r="J4" s="5" t="inlineStr">
        <is>
          <t>Storage / reuse notes</t>
        </is>
      </c>
    </row>
    <row r="5">
      <c r="A5" s="6" t="inlineStr">
        <is>
          <t>CHB</t>
        </is>
      </c>
      <c r="B5" s="6" t="inlineStr">
        <is>
          <t>Boneless skinless chicken breast</t>
        </is>
      </c>
      <c r="C5" s="6" t="n">
        <v>8.4</v>
      </c>
      <c r="D5" s="6" t="inlineStr">
        <is>
          <t>lb</t>
        </is>
      </c>
      <c r="E5" s="8" t="n">
        <v>28.48</v>
      </c>
      <c r="F5" s="8">
        <f>E5/C5</f>
        <v/>
      </c>
      <c r="G5" s="6" t="inlineStr">
        <is>
          <t>Same-Day listing $28.48/package; not a Boise/Meridian shelf quote • October 30, 2026</t>
        </is>
      </c>
      <c r="H5" s="6" t="inlineStr">
        <is>
          <t>33841</t>
        </is>
      </c>
      <c r="I5" s="6" t="inlineStr">
        <is>
          <t>https://sameday.costco.com/store/costco/products/3383293-kirkland-signature-fresh-boneless-skinless-chicken-breast-per-lb</t>
        </is>
      </c>
      <c r="J5" s="6" t="inlineStr">
        <is>
          <t>Freeze 2–3 lb recipe packs. Use for bowls, pasta, tacos and casseroles.</t>
        </is>
      </c>
    </row>
    <row r="6">
      <c r="A6" s="6" t="inlineStr">
        <is>
          <t>CHT</t>
        </is>
      </c>
      <c r="B6" s="6" t="inlineStr">
        <is>
          <t>Boneless skinless chicken thighs</t>
        </is>
      </c>
      <c r="C6" s="6" t="n">
        <v>7.4</v>
      </c>
      <c r="D6" s="6" t="inlineStr">
        <is>
          <t>lb</t>
        </is>
      </c>
      <c r="E6" s="8" t="n">
        <v>27.6</v>
      </c>
      <c r="F6" s="8">
        <f>E6/C6</f>
        <v/>
      </c>
      <c r="G6" s="6" t="inlineStr">
        <is>
          <t>Same-Day published example; not local shelf quote • October 30, 2026</t>
        </is>
      </c>
      <c r="H6" s="6" t="inlineStr"/>
      <c r="I6" s="6" t="inlineStr">
        <is>
          <t>https://sameday.costco.com/store/costco/products/57456-chicken-thighs-boneless-skinless-per-lb</t>
        </is>
      </c>
      <c r="J6" s="6" t="inlineStr">
        <is>
          <t>Freeze in meal portions; best for BBQ, baked and slow-cooker recipes.</t>
        </is>
      </c>
    </row>
    <row r="7">
      <c r="A7" s="6" t="inlineStr">
        <is>
          <t>BEE</t>
        </is>
      </c>
      <c r="B7" s="6" t="inlineStr">
        <is>
          <t>88/12 ground beef</t>
        </is>
      </c>
      <c r="C7" s="6" t="n">
        <v>9.48</v>
      </c>
      <c r="D7" s="6" t="inlineStr">
        <is>
          <t>lb</t>
        </is>
      </c>
      <c r="E7" s="8" t="n">
        <v>63.42</v>
      </c>
      <c r="F7" s="8">
        <f>E7/C7</f>
        <v/>
      </c>
      <c r="G7" s="6" t="inlineStr">
        <is>
          <t>Same-Day listing $63.42/package; product page showed out of stock; not local shelf quote • October 30, 2026</t>
        </is>
      </c>
      <c r="H7" s="6" t="inlineStr">
        <is>
          <t>13057</t>
        </is>
      </c>
      <c r="I7" s="6" t="inlineStr">
        <is>
          <t>https://sameday.costco.com/store/costco/products/592712-88-lean-12-fat-fine-ground-beef-tubes-each</t>
        </is>
      </c>
      <c r="J7" s="6" t="inlineStr">
        <is>
          <t>Freeze in 2.5 lb portions. Use tacos, pasta, chili, skillet and casseroles.</t>
        </is>
      </c>
    </row>
    <row r="8">
      <c r="A8" s="6" t="inlineStr">
        <is>
          <t>PSH</t>
        </is>
      </c>
      <c r="B8" s="6" t="inlineStr">
        <is>
          <t>Boneless pork shoulder for pulled pork</t>
        </is>
      </c>
      <c r="C8" s="6" t="n">
        <v>13.98</v>
      </c>
      <c r="D8" s="6" t="inlineStr">
        <is>
          <t>lb</t>
        </is>
      </c>
      <c r="E8" s="8" t="n">
        <v>39.56</v>
      </c>
      <c r="F8" s="8">
        <f>E8/C8</f>
        <v/>
      </c>
      <c r="G8" s="6" t="inlineStr">
        <is>
          <t>Same-Day regular listing $39.56; $10 promotion ended Oct. 25; not local shelf quote • October 30, 2026</t>
        </is>
      </c>
      <c r="H8" s="6" t="inlineStr">
        <is>
          <t>62998</t>
        </is>
      </c>
      <c r="I8" s="6" t="inlineStr">
        <is>
          <t>https://sameday.costco.com/store/costco/products/336861-swift-boneless-pork-shoulder-butt-per-lb</t>
        </is>
      </c>
      <c r="J8" s="6" t="inlineStr">
        <is>
          <t>Freeze portions; cook slowly, chill shallow, reuse Day 2.</t>
        </is>
      </c>
    </row>
    <row r="9">
      <c r="A9" s="6" t="inlineStr">
        <is>
          <t>SAU</t>
        </is>
      </c>
      <c r="B9" s="6" t="inlineStr">
        <is>
          <t>Mild Italian sausage</t>
        </is>
      </c>
      <c r="C9" s="6" t="n">
        <v>3.5</v>
      </c>
      <c r="D9" s="6" t="inlineStr">
        <is>
          <t>lb</t>
        </is>
      </c>
      <c r="E9" s="8" t="n">
        <v>12.47</v>
      </c>
      <c r="F9" s="8">
        <f>E9/C9</f>
        <v/>
      </c>
      <c r="G9" s="6" t="inlineStr">
        <is>
          <t>Same-Day published example • October 30, 2026</t>
        </is>
      </c>
      <c r="H9" s="6" t="inlineStr"/>
      <c r="I9" s="6" t="inlineStr">
        <is>
          <t>https://sameday.costco.com/store/costco/products/34090658-kirkland-signature-mild-italian-sausage-56-oz</t>
        </is>
      </c>
      <c r="J9" s="6" t="inlineStr">
        <is>
          <t>Freeze portions. Use pasta, pizza, quesadillas and skillet meals.</t>
        </is>
      </c>
    </row>
    <row r="10">
      <c r="A10" s="6" t="inlineStr">
        <is>
          <t>SMK</t>
        </is>
      </c>
      <c r="B10" s="6" t="inlineStr">
        <is>
          <t>Garlic smoked sausage</t>
        </is>
      </c>
      <c r="C10" s="6" t="n">
        <v>3.14</v>
      </c>
      <c r="D10" s="6" t="inlineStr">
        <is>
          <t>lb</t>
        </is>
      </c>
      <c r="E10" s="8" t="n">
        <v>16.36</v>
      </c>
      <c r="F10" s="8">
        <f>E10/C10</f>
        <v/>
      </c>
      <c r="G10" s="6" t="inlineStr">
        <is>
          <t>Same-Day published example • October 30, 2026</t>
        </is>
      </c>
      <c r="H10" s="6" t="inlineStr"/>
      <c r="I10" s="6" t="inlineStr">
        <is>
          <t>https://sameday.costco.com/store/costco/products/2815400-kiolbassa-roasted-garlic-sausage-each</t>
        </is>
      </c>
      <c r="J10" s="6" t="inlineStr">
        <is>
          <t>Refrigerate opened per label or freeze; use bowls, skillet and rice.</t>
        </is>
      </c>
    </row>
    <row r="11">
      <c r="A11" s="6" t="inlineStr">
        <is>
          <t>TUR</t>
        </is>
      </c>
      <c r="B11" s="6" t="inlineStr">
        <is>
          <t>Lean ground turkey</t>
        </is>
      </c>
      <c r="C11" s="6" t="n">
        <v>6.8</v>
      </c>
      <c r="D11" s="6" t="inlineStr">
        <is>
          <t>lb</t>
        </is>
      </c>
      <c r="E11" s="8" t="n">
        <v>29.5</v>
      </c>
      <c r="F11" s="8">
        <f>E11/C11</f>
        <v/>
      </c>
      <c r="G11" s="6" t="inlineStr">
        <is>
          <t>Same-Day published example • October 30, 2026</t>
        </is>
      </c>
      <c r="H11" s="6" t="inlineStr"/>
      <c r="I11" s="6" t="inlineStr">
        <is>
          <t>https://sameday.costco.com/store/costco/products/21611364-93-lean-ground-turkey-per-lb</t>
        </is>
      </c>
      <c r="J11" s="6" t="inlineStr">
        <is>
          <t>Freeze in 2.5 lb portions; chili and nachos.</t>
        </is>
      </c>
    </row>
    <row r="12">
      <c r="A12" s="6" t="inlineStr">
        <is>
          <t>RIC</t>
        </is>
      </c>
      <c r="B12" s="6" t="inlineStr">
        <is>
          <t>Long-grain white rice</t>
        </is>
      </c>
      <c r="C12" s="6" t="n">
        <v>25</v>
      </c>
      <c r="D12" s="6" t="inlineStr">
        <is>
          <t>lb</t>
        </is>
      </c>
      <c r="E12" s="8" t="n">
        <v>14.18</v>
      </c>
      <c r="F12" s="8">
        <f>E12/C12</f>
        <v/>
      </c>
      <c r="G12" s="6" t="inlineStr">
        <is>
          <t>Same-Day listing $14.18; product page showed out of stock; not local shelf quote • October 30, 2026</t>
        </is>
      </c>
      <c r="H12" s="6" t="inlineStr">
        <is>
          <t>1386385</t>
        </is>
      </c>
      <c r="I12" s="6" t="inlineStr">
        <is>
          <t>https://sameday.costco.com/store/costco/products/24749032-kirkland-signature-long-grain-rice-25-lb</t>
        </is>
      </c>
      <c r="J12" s="6" t="inlineStr">
        <is>
          <t>Cool dry pantry storage; station staple for bowls, sides and casseroles.</t>
        </is>
      </c>
    </row>
    <row r="13">
      <c r="A13" s="6" t="inlineStr">
        <is>
          <t>PAS</t>
        </is>
      </c>
      <c r="B13" s="6" t="inlineStr">
        <is>
          <t>Spaghetti / pasta</t>
        </is>
      </c>
      <c r="C13" s="6" t="n">
        <v>8.800000000000001</v>
      </c>
      <c r="D13" s="6" t="inlineStr">
        <is>
          <t>lb</t>
        </is>
      </c>
      <c r="E13" s="8" t="n">
        <v>14.63</v>
      </c>
      <c r="F13" s="8">
        <f>E13/C13</f>
        <v/>
      </c>
      <c r="G13" s="6" t="inlineStr">
        <is>
          <t>Same-Day published example • October 30, 2026</t>
        </is>
      </c>
      <c r="H13" s="6" t="inlineStr"/>
      <c r="I13" s="6" t="inlineStr">
        <is>
          <t>https://sameday.costco.com/store/costco/products/17088743-pasta-garofalo-organic-spaghetti-organic-macaroni-product-17-6-oz</t>
        </is>
      </c>
      <c r="J13" s="6" t="inlineStr">
        <is>
          <t>Dry pantry; pasta, soups and casseroles.</t>
        </is>
      </c>
    </row>
    <row r="14">
      <c r="A14" s="6" t="inlineStr">
        <is>
          <t>TOR</t>
        </is>
      </c>
      <c r="B14" s="6" t="inlineStr">
        <is>
          <t>6-inch flour tortillas</t>
        </is>
      </c>
      <c r="C14" s="6" t="n">
        <v>40</v>
      </c>
      <c r="D14" s="6" t="inlineStr">
        <is>
          <t>each</t>
        </is>
      </c>
      <c r="E14" s="8" t="n">
        <v>3.96</v>
      </c>
      <c r="F14" s="8">
        <f>E14/C14</f>
        <v/>
      </c>
      <c r="G14" s="6" t="inlineStr">
        <is>
          <t>Same-Day published example • October 30, 2026</t>
        </is>
      </c>
      <c r="H14" s="6" t="inlineStr"/>
      <c r="I14" s="6" t="inlineStr">
        <is>
          <t>https://sameday.costco.com/store/costco/products/231420-mission-super-soft-fajita-flour-tortillas-40-0-ea</t>
        </is>
      </c>
      <c r="J14" s="6" t="inlineStr">
        <is>
          <t>Freeze extras; taco, quesadilla, casserole and wraps.</t>
        </is>
      </c>
    </row>
    <row r="15">
      <c r="A15" s="6" t="inlineStr">
        <is>
          <t>BUR</t>
        </is>
      </c>
      <c r="B15" s="6" t="inlineStr">
        <is>
          <t>8-inch flour tortillas</t>
        </is>
      </c>
      <c r="C15" s="6" t="n">
        <v>36</v>
      </c>
      <c r="D15" s="6" t="inlineStr">
        <is>
          <t>each</t>
        </is>
      </c>
      <c r="E15" s="8" t="n">
        <v>5.21</v>
      </c>
      <c r="F15" s="8">
        <f>E15/C15</f>
        <v/>
      </c>
      <c r="G15" s="6" t="inlineStr">
        <is>
          <t>Same-Day published example • October 30, 2026</t>
        </is>
      </c>
      <c r="H15" s="6" t="inlineStr"/>
      <c r="I15" s="6" t="inlineStr">
        <is>
          <t>https://sameday.costco.com/store/costco/products/155534-mission-super-soft-medium-soft-taco-flour-tortillas-2-ea</t>
        </is>
      </c>
      <c r="J15" s="6" t="inlineStr">
        <is>
          <t>Freeze extras; burritos and wraps.</t>
        </is>
      </c>
    </row>
    <row r="16">
      <c r="A16" s="6" t="inlineStr">
        <is>
          <t>CHE</t>
        </is>
      </c>
      <c r="B16" s="6" t="inlineStr">
        <is>
          <t>Shredded Mexican blend cheese</t>
        </is>
      </c>
      <c r="C16" s="6" t="n">
        <v>5</v>
      </c>
      <c r="D16" s="6" t="inlineStr">
        <is>
          <t>lb</t>
        </is>
      </c>
      <c r="E16" s="8" t="n">
        <v>15.2</v>
      </c>
      <c r="F16" s="8">
        <f>E16/C16</f>
        <v/>
      </c>
      <c r="G16" s="6" t="inlineStr">
        <is>
          <t>Same-Day published example • October 30, 2026</t>
        </is>
      </c>
      <c r="H16" s="6" t="inlineStr"/>
      <c r="I16" s="6" t="inlineStr">
        <is>
          <t>https://sameday.costco.com/store/costco/products/17985872-kirkland-signature-mexican-blend-shred-2-x-2-5-lb-2-5-lb</t>
        </is>
      </c>
      <c r="J16" s="6" t="inlineStr">
        <is>
          <t>Keep refrigerated; freeze unopened/extra portions. Tacos, bakes, pizza.</t>
        </is>
      </c>
    </row>
    <row r="17">
      <c r="A17" s="6" t="inlineStr">
        <is>
          <t>MOZ</t>
        </is>
      </c>
      <c r="B17" s="6" t="inlineStr">
        <is>
          <t>Shredded mozzarella</t>
        </is>
      </c>
      <c r="C17" s="6" t="n">
        <v>5</v>
      </c>
      <c r="D17" s="6" t="inlineStr">
        <is>
          <t>lb</t>
        </is>
      </c>
      <c r="E17" s="8" t="n">
        <v>14.18</v>
      </c>
      <c r="F17" s="8">
        <f>E17/C17</f>
        <v/>
      </c>
      <c r="G17" s="6" t="inlineStr">
        <is>
          <t>Same-Day published example • October 30, 2026</t>
        </is>
      </c>
      <c r="H17" s="6" t="inlineStr"/>
      <c r="I17" s="6" t="inlineStr">
        <is>
          <t>https://sameday.costco.com/store/costco/products/17739713-kirkland-signature-mozzarella-cheese-low-moisture-part-skim-shredded-2-5-lb</t>
        </is>
      </c>
      <c r="J17" s="6" t="inlineStr">
        <is>
          <t>Keep refrigerated; pasta, pizza and casseroles.</t>
        </is>
      </c>
    </row>
    <row r="18">
      <c r="A18" s="6" t="inlineStr">
        <is>
          <t>VEG</t>
        </is>
      </c>
      <c r="B18" s="6" t="inlineStr">
        <is>
          <t>Frozen Normandy vegetables</t>
        </is>
      </c>
      <c r="C18" s="6" t="n">
        <v>5.5</v>
      </c>
      <c r="D18" s="6" t="inlineStr">
        <is>
          <t>lb</t>
        </is>
      </c>
      <c r="E18" s="8" t="n">
        <v>10.54</v>
      </c>
      <c r="F18" s="8">
        <f>E18/C18</f>
        <v/>
      </c>
      <c r="G18" s="6" t="inlineStr">
        <is>
          <t>Same-Day published example • October 30, 2026</t>
        </is>
      </c>
      <c r="H18" s="6" t="inlineStr"/>
      <c r="I18" s="6" t="inlineStr">
        <is>
          <t>https://sameday.costco.com/store/costco/products/19350747-kirkland-signature-normandy-vegetables-5-5-lbs-5-5-lb</t>
        </is>
      </c>
      <c r="J18" s="6" t="inlineStr">
        <is>
          <t>Freezer staple; direct-from-frozen for skillet, rice, sides and soup.</t>
        </is>
      </c>
    </row>
    <row r="19">
      <c r="A19" s="6" t="inlineStr">
        <is>
          <t>BRO</t>
        </is>
      </c>
      <c r="B19" s="6" t="inlineStr">
        <is>
          <t>Frozen broccoli florets</t>
        </is>
      </c>
      <c r="C19" s="6" t="n">
        <v>4</v>
      </c>
      <c r="D19" s="6" t="inlineStr">
        <is>
          <t>lb</t>
        </is>
      </c>
      <c r="E19" s="8" t="n">
        <v>8.5</v>
      </c>
      <c r="F19" s="8">
        <f>E19/C19</f>
        <v/>
      </c>
      <c r="G19" s="6" t="inlineStr">
        <is>
          <t>Same-Day published example; availability varies • October 30, 2026</t>
        </is>
      </c>
      <c r="H19" s="6" t="inlineStr"/>
      <c r="I19" s="6" t="inlineStr">
        <is>
          <t>https://sameday.costco.com/store/costco/products/21827524-purely-frozen-broccoli-florets-4-lb</t>
        </is>
      </c>
      <c r="J19" s="6" t="inlineStr">
        <is>
          <t>Freezer staple; sheet pans, pasta, stir-fry and casseroles.</t>
        </is>
      </c>
    </row>
    <row r="20">
      <c r="A20" s="6" t="inlineStr">
        <is>
          <t>PEP</t>
        </is>
      </c>
      <c r="B20" s="6" t="inlineStr">
        <is>
          <t>Bell peppers</t>
        </is>
      </c>
      <c r="C20" s="6" t="n">
        <v>6</v>
      </c>
      <c r="D20" s="6" t="inlineStr">
        <is>
          <t>each</t>
        </is>
      </c>
      <c r="E20" s="8" t="n">
        <v>7.59</v>
      </c>
      <c r="F20" s="8">
        <f>E20/C20</f>
        <v/>
      </c>
      <c r="G20" s="6" t="inlineStr">
        <is>
          <t>Same-Day published example • October 30, 2026</t>
        </is>
      </c>
      <c r="H20" s="6" t="inlineStr"/>
      <c r="I20" s="6" t="inlineStr">
        <is>
          <t>https://sameday.costco.com/store/costco/products/31978-mixed-bell-peppers-6-ct</t>
        </is>
      </c>
      <c r="J20" s="6" t="inlineStr">
        <is>
          <t>Fresh, buy per tour; freeze chopped extras for cooked dishes.</t>
        </is>
      </c>
    </row>
    <row r="21">
      <c r="A21" s="6" t="inlineStr">
        <is>
          <t>ONI</t>
        </is>
      </c>
      <c r="B21" s="6" t="inlineStr">
        <is>
          <t>Yellow onions</t>
        </is>
      </c>
      <c r="C21" s="6" t="n">
        <v>5</v>
      </c>
      <c r="D21" s="6" t="inlineStr">
        <is>
          <t>lb</t>
        </is>
      </c>
      <c r="E21" s="8" t="n">
        <v>3.39</v>
      </c>
      <c r="F21" s="8">
        <f>E21/C21</f>
        <v/>
      </c>
      <c r="G21" s="6" t="inlineStr">
        <is>
          <t>Same-Day published example • October 30, 2026</t>
        </is>
      </c>
      <c r="H21" s="6" t="inlineStr"/>
      <c r="I21" s="6" t="inlineStr">
        <is>
          <t>https://sameday.costco.com/store/costco/products/36828684-yellow-onions-5-lb</t>
        </is>
      </c>
      <c r="J21" s="6" t="inlineStr">
        <is>
          <t>Cool, dry, ventilated pantry; use across nearly all savory meals.</t>
        </is>
      </c>
    </row>
    <row r="22">
      <c r="A22" s="6" t="inlineStr">
        <is>
          <t>BEA</t>
        </is>
      </c>
      <c r="B22" s="6" t="inlineStr">
        <is>
          <t>Black beans</t>
        </is>
      </c>
      <c r="C22" s="6" t="n">
        <v>8</v>
      </c>
      <c r="D22" s="6" t="inlineStr">
        <is>
          <t>can</t>
        </is>
      </c>
      <c r="E22" s="8" t="n">
        <v>11.23</v>
      </c>
      <c r="F22" s="8">
        <f>E22/C22</f>
        <v/>
      </c>
      <c r="G22" s="6" t="inlineStr">
        <is>
          <t>8 cans, 15 oz each; Same-Day published example • October 30, 2026</t>
        </is>
      </c>
      <c r="H22" s="6" t="inlineStr"/>
      <c r="I22" s="6" t="inlineStr">
        <is>
          <t>https://sameday.costco.com/store/costco/products/39567336-bushs-organic-black-beans-815-oz</t>
        </is>
      </c>
      <c r="J22" s="6" t="inlineStr">
        <is>
          <t>Shelf-stable; open only what recipes need, refrigerate remainder promptly.</t>
        </is>
      </c>
    </row>
    <row r="23">
      <c r="A23" s="6" t="inlineStr">
        <is>
          <t>COR</t>
        </is>
      </c>
      <c r="B23" s="6" t="inlineStr">
        <is>
          <t>Whole-kernel corn</t>
        </is>
      </c>
      <c r="C23" s="6" t="n">
        <v>12</v>
      </c>
      <c r="D23" s="6" t="inlineStr">
        <is>
          <t>can</t>
        </is>
      </c>
      <c r="E23" s="8" t="n">
        <v>13.61</v>
      </c>
      <c r="F23" s="8">
        <f>E23/C23</f>
        <v/>
      </c>
      <c r="G23" s="6" t="inlineStr">
        <is>
          <t>12 cans, 15 oz each; Same-Day published example • October 30, 2026</t>
        </is>
      </c>
      <c r="H23" s="6" t="inlineStr"/>
      <c r="I23" s="6" t="inlineStr">
        <is>
          <t>https://sameday.costco.com/store/costco/products/2718196-del-monte-golden-sweet-whole-kernel-corn-15-25-oz</t>
        </is>
      </c>
      <c r="J23" s="6" t="inlineStr">
        <is>
          <t>Shelf-stable; add to bowls, nachos, soup and casseroles.</t>
        </is>
      </c>
    </row>
    <row r="24">
      <c r="A24" s="6" t="inlineStr">
        <is>
          <t>SAL</t>
        </is>
      </c>
      <c r="B24" s="6" t="inlineStr">
        <is>
          <t>Medium salsa</t>
        </is>
      </c>
      <c r="C24" s="6" t="n">
        <v>76</v>
      </c>
      <c r="D24" s="6" t="inlineStr">
        <is>
          <t>oz</t>
        </is>
      </c>
      <c r="E24" s="8" t="n">
        <v>10.77</v>
      </c>
      <c r="F24" s="8">
        <f>E24/C24</f>
        <v/>
      </c>
      <c r="G24" s="6" t="inlineStr">
        <is>
          <t>Same-Day published example • October 30, 2026</t>
        </is>
      </c>
      <c r="H24" s="6" t="inlineStr"/>
      <c r="I24" s="6" t="inlineStr">
        <is>
          <t>https://sameday.costco.com/store/costco/products/24974636-kirkland-signature-organic-medium-salsa-38-oz</t>
        </is>
      </c>
      <c r="J24" s="6" t="inlineStr">
        <is>
          <t>Refrigerate after opening; bowls, tacos, enchiladas, potatoes.</t>
        </is>
      </c>
    </row>
    <row r="25">
      <c r="A25" s="6" t="inlineStr">
        <is>
          <t>TOM</t>
        </is>
      </c>
      <c r="B25" s="6" t="inlineStr">
        <is>
          <t>Diced tomatoes</t>
        </is>
      </c>
      <c r="C25" s="6" t="n">
        <v>8</v>
      </c>
      <c r="D25" s="6" t="inlineStr">
        <is>
          <t>can</t>
        </is>
      </c>
      <c r="E25" s="8" t="n">
        <v>11.23</v>
      </c>
      <c r="F25" s="8">
        <f>E25/C25</f>
        <v/>
      </c>
      <c r="G25" s="6" t="inlineStr">
        <is>
          <t>8 cans, 14.5 oz each; Same-Day published example • October 30, 2026</t>
        </is>
      </c>
      <c r="H25" s="6" t="inlineStr"/>
      <c r="I25" s="6" t="inlineStr">
        <is>
          <t>https://sameday.costco.com/store/costco/products/19232467-kirkland-signature-organic-diced-tomatoes-8-x-14-5-oz-14-5-oz</t>
        </is>
      </c>
      <c r="J25" s="6" t="inlineStr">
        <is>
          <t>Shelf-stable; chili, soup, sauce and casseroles.</t>
        </is>
      </c>
    </row>
    <row r="26">
      <c r="A26" s="6" t="inlineStr">
        <is>
          <t>MAR</t>
        </is>
      </c>
      <c r="B26" s="6" t="inlineStr">
        <is>
          <t>Marinara sauce</t>
        </is>
      </c>
      <c r="C26" s="6" t="n">
        <v>3</v>
      </c>
      <c r="D26" s="6" t="inlineStr">
        <is>
          <t>jar</t>
        </is>
      </c>
      <c r="E26" s="8" t="n">
        <v>10.77</v>
      </c>
      <c r="F26" s="8">
        <f>E26/C26</f>
        <v/>
      </c>
      <c r="G26" s="6" t="inlineStr">
        <is>
          <t>Three 24 oz jars; Same-Day published example • October 30, 2026</t>
        </is>
      </c>
      <c r="H26" s="6" t="inlineStr"/>
      <c r="I26" s="6" t="inlineStr">
        <is>
          <t>https://sameday.costco.com/store/costco/products/25114189-kirkland-signature-organic-tuscan-marinara-24-oz</t>
        </is>
      </c>
      <c r="J26" s="6" t="inlineStr">
        <is>
          <t>Shelf-stable before opening; pasta and casseroles.</t>
        </is>
      </c>
    </row>
    <row r="27">
      <c r="A27" s="6" t="inlineStr">
        <is>
          <t>POT</t>
        </is>
      </c>
      <c r="B27" s="6" t="inlineStr">
        <is>
          <t>Russet potatoes</t>
        </is>
      </c>
      <c r="C27" s="6" t="n">
        <v>10</v>
      </c>
      <c r="D27" s="6" t="inlineStr">
        <is>
          <t>lb</t>
        </is>
      </c>
      <c r="E27" s="8" t="n">
        <v>6.69</v>
      </c>
      <c r="F27" s="8">
        <f>E27/C27</f>
        <v/>
      </c>
      <c r="G27" s="6" t="inlineStr">
        <is>
          <t>Same-Day published example • October 30, 2026</t>
        </is>
      </c>
      <c r="H27" s="6" t="inlineStr"/>
      <c r="I27" s="6" t="inlineStr">
        <is>
          <t>https://sameday.costco.com/store/costco/products/28485793-farmer-s-promise-biggins-russet-potatoes-10-lb</t>
        </is>
      </c>
      <c r="J27" s="6" t="inlineStr">
        <is>
          <t>Cool, dark, ventilated; do not refrigerate raw potatoes.</t>
        </is>
      </c>
    </row>
    <row r="28">
      <c r="A28" s="6" t="inlineStr">
        <is>
          <t>LET</t>
        </is>
      </c>
      <c r="B28" s="6" t="inlineStr">
        <is>
          <t>Romaine hearts</t>
        </is>
      </c>
      <c r="C28" s="6" t="n">
        <v>6</v>
      </c>
      <c r="D28" s="6" t="inlineStr">
        <is>
          <t>heart</t>
        </is>
      </c>
      <c r="E28" s="8" t="n">
        <v>6.23</v>
      </c>
      <c r="F28" s="8">
        <f>E28/C28</f>
        <v/>
      </c>
      <c r="G28" s="6" t="inlineStr">
        <is>
          <t>Same-Day published example; availability varies • October 30, 2026</t>
        </is>
      </c>
      <c r="H28" s="6" t="inlineStr"/>
      <c r="I28" s="6" t="inlineStr">
        <is>
          <t>https://sameday.costco.com/store/costco/products/18848243-organic-romaine-lettuce-hearts-6-ct</t>
        </is>
      </c>
      <c r="J28" s="6" t="inlineStr">
        <is>
          <t>Buy close to tour; use first, keep dry and cold.</t>
        </is>
      </c>
    </row>
    <row r="29">
      <c r="A29" s="6" t="inlineStr">
        <is>
          <t>SOU</t>
        </is>
      </c>
      <c r="B29" s="6" t="inlineStr">
        <is>
          <t>Sour cream</t>
        </is>
      </c>
      <c r="C29" s="6" t="n">
        <v>3</v>
      </c>
      <c r="D29" s="6" t="inlineStr">
        <is>
          <t>lb</t>
        </is>
      </c>
      <c r="E29" s="8" t="n">
        <v>6.23</v>
      </c>
      <c r="F29" s="8">
        <f>E29/C29</f>
        <v/>
      </c>
      <c r="G29" s="6" t="inlineStr">
        <is>
          <t>Same-Day published example • October 30, 2026</t>
        </is>
      </c>
      <c r="H29" s="6" t="inlineStr"/>
      <c r="I29" s="6" t="inlineStr">
        <is>
          <t>https://sameday.costco.com/store/costco/products/43695-daisy-pure-natural-sour-cream-3-lb</t>
        </is>
      </c>
      <c r="J29" s="6" t="inlineStr">
        <is>
          <t>Keep refrigerated; pasta sauce / topping.</t>
        </is>
      </c>
    </row>
    <row r="30">
      <c r="A30" s="6" t="inlineStr">
        <is>
          <t>BBQ</t>
        </is>
      </c>
      <c r="B30" s="6" t="inlineStr">
        <is>
          <t>BBQ sauce</t>
        </is>
      </c>
      <c r="C30" s="6" t="n">
        <v>80</v>
      </c>
      <c r="D30" s="6" t="inlineStr">
        <is>
          <t>oz</t>
        </is>
      </c>
      <c r="E30" s="8" t="n">
        <v>7.82</v>
      </c>
      <c r="F30" s="8">
        <f>E30/C30</f>
        <v/>
      </c>
      <c r="G30" s="6" t="inlineStr">
        <is>
          <t>Two 40 oz bottles; Same-Day published example • October 30, 2026</t>
        </is>
      </c>
      <c r="H30" s="6" t="inlineStr"/>
      <c r="I30" s="6" t="inlineStr">
        <is>
          <t>https://sameday.costco.com/store/costco/products/2722298-sweet-baby-ray-s-barbecue-sauce-40-oz</t>
        </is>
      </c>
      <c r="J30" s="6" t="inlineStr">
        <is>
          <t>Pantry until opened; follow label after opening.</t>
        </is>
      </c>
    </row>
    <row r="31">
      <c r="A31" s="6" t="inlineStr">
        <is>
          <t>TER</t>
        </is>
      </c>
      <c r="B31" s="6" t="inlineStr">
        <is>
          <t>Teriyaki sauce</t>
        </is>
      </c>
      <c r="C31" s="6" t="n">
        <v>30</v>
      </c>
      <c r="D31" s="6" t="inlineStr">
        <is>
          <t>oz</t>
        </is>
      </c>
      <c r="E31" s="8" t="n">
        <v>7.48</v>
      </c>
      <c r="F31" s="8">
        <f>E31/C31</f>
        <v/>
      </c>
      <c r="G31" s="6" t="inlineStr">
        <is>
          <t>Same-Day published example • October 30, 2026</t>
        </is>
      </c>
      <c r="H31" s="6" t="inlineStr"/>
      <c r="I31" s="6" t="inlineStr">
        <is>
          <t>https://sameday.costco.com/store/costco/products/20131568-kinder-s-organic-teriyaki-marinade-sauce-30-oz</t>
        </is>
      </c>
      <c r="J31" s="6" t="inlineStr">
        <is>
          <t>Pantry until opened; follow label after opening.</t>
        </is>
      </c>
    </row>
    <row r="32">
      <c r="A32" s="6" t="inlineStr">
        <is>
          <t>BUN</t>
        </is>
      </c>
      <c r="B32" s="6" t="inlineStr">
        <is>
          <t>Hamburger buns</t>
        </is>
      </c>
      <c r="C32" s="6" t="n">
        <v>16</v>
      </c>
      <c r="D32" s="6" t="inlineStr">
        <is>
          <t>bun</t>
        </is>
      </c>
      <c r="E32" s="8" t="n">
        <v>4.19</v>
      </c>
      <c r="F32" s="8">
        <f>E32/C32</f>
        <v/>
      </c>
      <c r="G32" s="6" t="inlineStr">
        <is>
          <t>Same-Day published example • October 30, 2026</t>
        </is>
      </c>
      <c r="H32" s="6" t="inlineStr"/>
      <c r="I32" s="6" t="inlineStr">
        <is>
          <t>https://sameday.costco.com/store/costco/products/19186637-sara-lee-restaurant-style-white-hamburger-buns-30-oz</t>
        </is>
      </c>
      <c r="J32" s="6" t="inlineStr">
        <is>
          <t>Freeze extra buns; sandwiches and burgers.</t>
        </is>
      </c>
    </row>
    <row r="33">
      <c r="A33" s="6" t="inlineStr">
        <is>
          <t>SLAW</t>
        </is>
      </c>
      <c r="B33" s="6" t="inlineStr">
        <is>
          <t>Prepared coleslaw</t>
        </is>
      </c>
      <c r="C33" s="6" t="n">
        <v>2.75</v>
      </c>
      <c r="D33" s="6" t="inlineStr">
        <is>
          <t>lb</t>
        </is>
      </c>
      <c r="E33" s="8" t="n">
        <v>8.5</v>
      </c>
      <c r="F33" s="8">
        <f>E33/C33</f>
        <v/>
      </c>
      <c r="G33" s="6" t="inlineStr">
        <is>
          <t>Same-Day published example; availability varies • October 30, 2026</t>
        </is>
      </c>
      <c r="H33" s="6" t="inlineStr"/>
      <c r="I33" s="6" t="inlineStr">
        <is>
          <t>https://sameday.costco.com/store/costco/products/190389-golden-taste-cole-slaw-44-oz</t>
        </is>
      </c>
      <c r="J33" s="6" t="inlineStr">
        <is>
          <t>Buy near use; refrigerate and follow use-by date.</t>
        </is>
      </c>
    </row>
    <row r="34">
      <c r="A34" s="6" t="inlineStr">
        <is>
          <t>KAL</t>
        </is>
      </c>
      <c r="B34" s="6" t="inlineStr">
        <is>
          <t>Kale salad kit</t>
        </is>
      </c>
      <c r="C34" s="6" t="n">
        <v>1.75</v>
      </c>
      <c r="D34" s="6" t="inlineStr">
        <is>
          <t>lb</t>
        </is>
      </c>
      <c r="E34" s="8" t="n">
        <v>6.8</v>
      </c>
      <c r="F34" s="8">
        <f>E34/C34</f>
        <v/>
      </c>
      <c r="G34" s="6" t="inlineStr">
        <is>
          <t>Same-Day published example • October 30, 2026</t>
        </is>
      </c>
      <c r="H34" s="6" t="inlineStr"/>
      <c r="I34" s="6" t="inlineStr">
        <is>
          <t>https://sameday.costco.com/store/costco/products/27031749-eat-smart-sweet-kale-salad-kit-14-oz</t>
        </is>
      </c>
      <c r="J34" s="6" t="inlineStr">
        <is>
          <t>Buy near use; salad or sandwich side.</t>
        </is>
      </c>
    </row>
    <row r="35">
      <c r="A35" s="6" t="inlineStr">
        <is>
          <t>AVO</t>
        </is>
      </c>
      <c r="B35" s="6" t="inlineStr">
        <is>
          <t>Avocados</t>
        </is>
      </c>
      <c r="C35" s="6" t="n">
        <v>6</v>
      </c>
      <c r="D35" s="6" t="inlineStr">
        <is>
          <t>each</t>
        </is>
      </c>
      <c r="E35" s="8" t="n">
        <v>7.93</v>
      </c>
      <c r="F35" s="8">
        <f>E35/C35</f>
        <v/>
      </c>
      <c r="G35" s="6" t="inlineStr">
        <is>
          <t>Same-Day published example • October 30, 2026</t>
        </is>
      </c>
      <c r="H35" s="6" t="inlineStr"/>
      <c r="I35" s="6" t="inlineStr">
        <is>
          <t>https://sameday.costco.com/store/costco/products/18848256-avocado-hass-variety-6-ct</t>
        </is>
      </c>
      <c r="J35" s="6" t="inlineStr">
        <is>
          <t>Buy close to meal; do not overbuy.</t>
        </is>
      </c>
    </row>
    <row r="36">
      <c r="A36" s="6" t="inlineStr">
        <is>
          <t>CHI</t>
        </is>
      </c>
      <c r="B36" s="6" t="inlineStr">
        <is>
          <t>Tortilla chips</t>
        </is>
      </c>
      <c r="C36" s="6" t="n">
        <v>40</v>
      </c>
      <c r="D36" s="6" t="inlineStr">
        <is>
          <t>oz</t>
        </is>
      </c>
      <c r="E36" s="8" t="n">
        <v>7.82</v>
      </c>
      <c r="F36" s="8">
        <f>E36/C36</f>
        <v/>
      </c>
      <c r="G36" s="6" t="inlineStr">
        <is>
          <t>Same-Day published example • October 30, 2026</t>
        </is>
      </c>
      <c r="H36" s="6" t="inlineStr"/>
      <c r="I36" s="6" t="inlineStr">
        <is>
          <t>https://sameday.costco.com/store/costco/products/310505-kirkland-signature-organic-tortilla-chips-40-oz</t>
        </is>
      </c>
      <c r="J36" s="6" t="inlineStr">
        <is>
          <t>Dry pantry; taco bar and nachos.</t>
        </is>
      </c>
    </row>
    <row r="37">
      <c r="A37" s="6" t="inlineStr">
        <is>
          <t>GAR</t>
        </is>
      </c>
      <c r="B37" s="6" t="inlineStr">
        <is>
          <t>Garlic parmesan bread</t>
        </is>
      </c>
      <c r="C37" s="6" t="n">
        <v>2</v>
      </c>
      <c r="D37" s="6" t="inlineStr">
        <is>
          <t>loaf</t>
        </is>
      </c>
      <c r="E37" s="8" t="n">
        <v>9.07</v>
      </c>
      <c r="F37" s="8">
        <f>E37/C37</f>
        <v/>
      </c>
      <c r="G37" s="6" t="inlineStr">
        <is>
          <t>Two-loaf pack; Same-Day published example • October 30, 2026</t>
        </is>
      </c>
      <c r="H37" s="6" t="inlineStr"/>
      <c r="I37" s="6" t="inlineStr">
        <is>
          <t>https://sameday.costco.com/store/costco/products/114110882-roasted-garlic-butter-baguette-with-parmesan-cheese-2count</t>
        </is>
      </c>
      <c r="J37" s="6" t="inlineStr">
        <is>
          <t>Freeze extra loaf.</t>
        </is>
      </c>
    </row>
    <row r="38">
      <c r="A38" s="6" t="inlineStr">
        <is>
          <t>OIL</t>
        </is>
      </c>
      <c r="B38" s="6" t="inlineStr">
        <is>
          <t>Pantry seasoning set: 2 tbsp oil, 1 tsp salt, 1/2 tsp pepper, 1 tsp garlic powder</t>
        </is>
      </c>
      <c r="C38" s="6" t="n">
        <v>1</v>
      </c>
      <c r="D38" s="6" t="inlineStr">
        <is>
          <t>set</t>
        </is>
      </c>
      <c r="E38" s="8" t="n">
        <v>1.5</v>
      </c>
      <c r="F38" s="8">
        <f>E38/C38</f>
        <v/>
      </c>
      <c r="G38" s="6" t="inlineStr">
        <is>
          <t>Planning allowance; estimate, not a quoted Costco product • October 30, 2026</t>
        </is>
      </c>
      <c r="H38" s="6" t="inlineStr"/>
      <c r="I38" s="6" t="inlineStr"/>
      <c r="J38" s="6" t="inlineStr">
        <is>
          <t>Pantry allowance for oil, salt, garlic and common seasonings.</t>
        </is>
      </c>
    </row>
    <row r="39">
      <c r="A39" s="6" t="inlineStr">
        <is>
          <t>YEAST</t>
        </is>
      </c>
      <c r="B39" s="6" t="inlineStr">
        <is>
          <t>Active dry yeast</t>
        </is>
      </c>
      <c r="C39" s="6" t="n">
        <v>16</v>
      </c>
      <c r="D39" s="6" t="inlineStr">
        <is>
          <t>oz</t>
        </is>
      </c>
      <c r="E39" s="8" t="n">
        <v>7.99</v>
      </c>
      <c r="F39" s="8">
        <f>E39/C39</f>
        <v/>
      </c>
      <c r="G39" s="6" t="inlineStr">
        <is>
          <t>Planning estimate; local Costco price and availability unverified • October 30, 2026</t>
        </is>
      </c>
      <c r="H39" s="6" t="inlineStr"/>
      <c r="I39" s="6" t="inlineStr"/>
      <c r="J39" s="6" t="inlineStr">
        <is>
          <t>Dry pantry; homemade pizza dough and bread.</t>
        </is>
      </c>
    </row>
    <row r="40">
      <c r="A40" s="6" t="inlineStr">
        <is>
          <t>SUGAR</t>
        </is>
      </c>
      <c r="B40" s="6" t="inlineStr">
        <is>
          <t>Granulated sugar</t>
        </is>
      </c>
      <c r="C40" s="6" t="n">
        <v>320</v>
      </c>
      <c r="D40" s="6" t="inlineStr">
        <is>
          <t>tbsp</t>
        </is>
      </c>
      <c r="E40" s="8" t="n">
        <v>10.99</v>
      </c>
      <c r="F40" s="8">
        <f>E40/C40</f>
        <v/>
      </c>
      <c r="G40" s="6" t="inlineStr">
        <is>
          <t>Planning estimate; local Costco price and availability unverified • October 30, 2026</t>
        </is>
      </c>
      <c r="H40" s="6" t="inlineStr"/>
      <c r="I40" s="6" t="inlineStr"/>
      <c r="J40" s="6" t="inlineStr">
        <is>
          <t>Dry pantry; dough and sauces.</t>
        </is>
      </c>
    </row>
    <row r="41">
      <c r="A41" s="6" t="inlineStr">
        <is>
          <t>OLV</t>
        </is>
      </c>
      <c r="B41" s="6" t="inlineStr">
        <is>
          <t>Olive oil</t>
        </is>
      </c>
      <c r="C41" s="6" t="n">
        <v>136</v>
      </c>
      <c r="D41" s="6" t="inlineStr">
        <is>
          <t>tbsp</t>
        </is>
      </c>
      <c r="E41" s="8" t="n">
        <v>15.99</v>
      </c>
      <c r="F41" s="8">
        <f>E41/C41</f>
        <v/>
      </c>
      <c r="G41" s="6" t="inlineStr">
        <is>
          <t>Planning estimate; local Costco price and availability unverified • October 30, 2026</t>
        </is>
      </c>
      <c r="H41" s="6" t="inlineStr"/>
      <c r="I41" s="6" t="inlineStr"/>
      <c r="J41" s="6" t="inlineStr">
        <is>
          <t>Cool, dark pantry; homemade pizza dough and roasting.</t>
        </is>
      </c>
    </row>
    <row r="42">
      <c r="A42" s="6" t="inlineStr">
        <is>
          <t>SALT</t>
        </is>
      </c>
      <c r="B42" s="6" t="inlineStr">
        <is>
          <t>Table salt</t>
        </is>
      </c>
      <c r="C42" s="6" t="n">
        <v>150</v>
      </c>
      <c r="D42" s="6" t="inlineStr">
        <is>
          <t>tsp</t>
        </is>
      </c>
      <c r="E42" s="8" t="n">
        <v>3.29</v>
      </c>
      <c r="F42" s="8">
        <f>E42/C42</f>
        <v/>
      </c>
      <c r="G42" s="6" t="inlineStr">
        <is>
          <t>Planning estimate; local Costco price and availability unverified • October 30, 2026</t>
        </is>
      </c>
      <c r="H42" s="6" t="inlineStr"/>
      <c r="I42" s="6" t="inlineStr"/>
      <c r="J42" s="6" t="inlineStr">
        <is>
          <t>Dry pantry; dough and seasonings.</t>
        </is>
      </c>
    </row>
    <row r="43">
      <c r="A43" s="6" t="inlineStr">
        <is>
          <t>CAR</t>
        </is>
      </c>
      <c r="B43" s="6" t="inlineStr">
        <is>
          <t>Carrots</t>
        </is>
      </c>
      <c r="C43" s="6" t="n">
        <v>5</v>
      </c>
      <c r="D43" s="6" t="inlineStr">
        <is>
          <t>lb</t>
        </is>
      </c>
      <c r="E43" s="8" t="n">
        <v>5.99</v>
      </c>
      <c r="F43" s="8">
        <f>E43/C43</f>
        <v/>
      </c>
      <c r="G43" s="6" t="inlineStr">
        <is>
          <t>Planning estimate, local shelf price unverified • October 30, 2026</t>
        </is>
      </c>
      <c r="H43" s="6" t="inlineStr"/>
      <c r="I43" s="6" t="inlineStr"/>
      <c r="J43" s="6" t="inlineStr">
        <is>
          <t>Buy near use; soup/stew, refrigerate.</t>
        </is>
      </c>
    </row>
    <row r="44">
      <c r="A44" s="6" t="inlineStr">
        <is>
          <t>CEL</t>
        </is>
      </c>
      <c r="B44" s="6" t="inlineStr">
        <is>
          <t>Celery</t>
        </is>
      </c>
      <c r="C44" s="6" t="n">
        <v>3</v>
      </c>
      <c r="D44" s="6" t="inlineStr">
        <is>
          <t>bunch</t>
        </is>
      </c>
      <c r="E44" s="8" t="n">
        <v>5.49</v>
      </c>
      <c r="F44" s="8">
        <f>E44/C44</f>
        <v/>
      </c>
      <c r="G44" s="6" t="inlineStr">
        <is>
          <t>Planning estimate, local shelf price unverified • October 30, 2026</t>
        </is>
      </c>
      <c r="H44" s="6" t="inlineStr"/>
      <c r="I44" s="6" t="inlineStr"/>
      <c r="J44" s="6" t="inlineStr">
        <is>
          <t>Buy near use; soups/stews.</t>
        </is>
      </c>
    </row>
    <row r="45">
      <c r="A45" s="6" t="inlineStr">
        <is>
          <t>CUC</t>
        </is>
      </c>
      <c r="B45" s="6" t="inlineStr">
        <is>
          <t>Cucumber</t>
        </is>
      </c>
      <c r="C45" s="6" t="n">
        <v>3</v>
      </c>
      <c r="D45" s="6" t="inlineStr">
        <is>
          <t>each</t>
        </is>
      </c>
      <c r="E45" s="8" t="n">
        <v>4.99</v>
      </c>
      <c r="F45" s="8">
        <f>E45/C45</f>
        <v/>
      </c>
      <c r="G45" s="6" t="inlineStr">
        <is>
          <t>Planning estimate, local shelf price unverified • October 30, 2026</t>
        </is>
      </c>
      <c r="H45" s="6" t="inlineStr"/>
      <c r="I45" s="6" t="inlineStr"/>
      <c r="J45" s="6" t="inlineStr">
        <is>
          <t>Buy per tour; salad side.</t>
        </is>
      </c>
    </row>
    <row r="46">
      <c r="A46" s="6" t="inlineStr">
        <is>
          <t>FLOUR</t>
        </is>
      </c>
      <c r="B46" s="6" t="inlineStr">
        <is>
          <t>All-purpose flour</t>
        </is>
      </c>
      <c r="C46" s="6" t="n">
        <v>10</v>
      </c>
      <c r="D46" s="6" t="inlineStr">
        <is>
          <t>lb</t>
        </is>
      </c>
      <c r="E46" s="8" t="n">
        <v>8.99</v>
      </c>
      <c r="F46" s="8">
        <f>E46/C46</f>
        <v/>
      </c>
      <c r="G46" s="6" t="inlineStr">
        <is>
          <t>Planning estimate, local shelf price unverified • October 30, 2026</t>
        </is>
      </c>
      <c r="H46" s="6" t="inlineStr"/>
      <c r="I46" s="6" t="inlineStr"/>
      <c r="J46" s="6" t="inlineStr">
        <is>
          <t>Dry pantry; coating, thickening, biscuits and homemade pizza dough.</t>
        </is>
      </c>
    </row>
    <row r="47">
      <c r="A47" s="6" t="inlineStr">
        <is>
          <t>EGG</t>
        </is>
      </c>
      <c r="B47" s="6" t="inlineStr">
        <is>
          <t>Large eggs</t>
        </is>
      </c>
      <c r="C47" s="6" t="n">
        <v>2</v>
      </c>
      <c r="D47" s="6" t="inlineStr">
        <is>
          <t>dozen</t>
        </is>
      </c>
      <c r="E47" s="8" t="n">
        <v>8.99</v>
      </c>
      <c r="F47" s="8">
        <f>E47/C47</f>
        <v/>
      </c>
      <c r="G47" s="6" t="inlineStr">
        <is>
          <t>Planning estimate, local shelf price unverified • October 30, 2026</t>
        </is>
      </c>
      <c r="H47" s="6" t="inlineStr"/>
      <c r="I47" s="6" t="inlineStr"/>
      <c r="J47" s="6" t="inlineStr">
        <is>
          <t>Refrigerate; use across casseroles and fried rice.</t>
        </is>
      </c>
    </row>
    <row r="48">
      <c r="A48" s="6" t="inlineStr">
        <is>
          <t>MILK</t>
        </is>
      </c>
      <c r="B48" s="6" t="inlineStr">
        <is>
          <t>Milk</t>
        </is>
      </c>
      <c r="C48" s="6" t="n">
        <v>2</v>
      </c>
      <c r="D48" s="6" t="inlineStr">
        <is>
          <t>gal</t>
        </is>
      </c>
      <c r="E48" s="8" t="n">
        <v>5.49</v>
      </c>
      <c r="F48" s="8">
        <f>E48/C48</f>
        <v/>
      </c>
      <c r="G48" s="6" t="inlineStr">
        <is>
          <t>Planning estimate, local shelf price unverified • October 30, 2026</t>
        </is>
      </c>
      <c r="H48" s="6" t="inlineStr"/>
      <c r="I48" s="6" t="inlineStr"/>
      <c r="J48" s="6" t="inlineStr">
        <is>
          <t>Refrigerate; use for mashed potatoes and sauces.</t>
        </is>
      </c>
    </row>
    <row r="49">
      <c r="A49" s="6" t="inlineStr">
        <is>
          <t>BREAD</t>
        </is>
      </c>
      <c r="B49" s="6" t="inlineStr">
        <is>
          <t>Sandwich bread</t>
        </is>
      </c>
      <c r="C49" s="6" t="n">
        <v>2</v>
      </c>
      <c r="D49" s="6" t="inlineStr">
        <is>
          <t>loaf</t>
        </is>
      </c>
      <c r="E49" s="8" t="n">
        <v>5.99</v>
      </c>
      <c r="F49" s="8">
        <f>E49/C49</f>
        <v/>
      </c>
      <c r="G49" s="6" t="inlineStr">
        <is>
          <t>Planning estimate, local shelf price unverified • October 30, 2026</t>
        </is>
      </c>
      <c r="H49" s="6" t="inlineStr"/>
      <c r="I49" s="6" t="inlineStr"/>
      <c r="J49" s="6" t="inlineStr">
        <is>
          <t>Freeze extra; sandwiches.</t>
        </is>
      </c>
    </row>
    <row r="50">
      <c r="A50" s="6" t="inlineStr">
        <is>
          <t>CRUSH</t>
        </is>
      </c>
      <c r="B50" s="6" t="inlineStr">
        <is>
          <t>Crushed tomatoes</t>
        </is>
      </c>
      <c r="C50" s="6" t="n">
        <v>6</v>
      </c>
      <c r="D50" s="6" t="inlineStr">
        <is>
          <t>can</t>
        </is>
      </c>
      <c r="E50" s="8" t="n">
        <v>7.99</v>
      </c>
      <c r="F50" s="8">
        <f>E50/C50</f>
        <v/>
      </c>
      <c r="G50" s="6" t="inlineStr">
        <is>
          <t>Planning estimate, local shelf price unverified • October 30, 2026</t>
        </is>
      </c>
      <c r="H50" s="6" t="inlineStr"/>
      <c r="I50" s="6" t="inlineStr"/>
      <c r="J50" s="6" t="inlineStr">
        <is>
          <t>Dry pantry; soups/chili.</t>
        </is>
      </c>
    </row>
    <row r="51">
      <c r="A51" s="6" t="inlineStr">
        <is>
          <t>CHILI</t>
        </is>
      </c>
      <c r="B51" s="6" t="inlineStr">
        <is>
          <t>Chili seasoning</t>
        </is>
      </c>
      <c r="C51" s="6" t="n">
        <v>16</v>
      </c>
      <c r="D51" s="6" t="inlineStr">
        <is>
          <t>oz</t>
        </is>
      </c>
      <c r="E51" s="8" t="n">
        <v>8.99</v>
      </c>
      <c r="F51" s="8">
        <f>E51/C51</f>
        <v/>
      </c>
      <c r="G51" s="6" t="inlineStr">
        <is>
          <t>Planning estimate, local shelf price unverified • October 30, 2026</t>
        </is>
      </c>
      <c r="H51" s="6" t="inlineStr"/>
      <c r="I51" s="6" t="inlineStr"/>
      <c r="J51" s="6" t="inlineStr">
        <is>
          <t>Dry pantry; chili and tacos.</t>
        </is>
      </c>
    </row>
    <row r="52">
      <c r="A52" s="6" t="inlineStr">
        <is>
          <t>OATS</t>
        </is>
      </c>
      <c r="B52" s="6" t="inlineStr">
        <is>
          <t>Rolled oats</t>
        </is>
      </c>
      <c r="C52" s="6" t="n">
        <v>10</v>
      </c>
      <c r="D52" s="6" t="inlineStr">
        <is>
          <t>lb</t>
        </is>
      </c>
      <c r="E52" s="8" t="n">
        <v>10.99</v>
      </c>
      <c r="F52" s="8">
        <f>E52/C52</f>
        <v/>
      </c>
      <c r="G52" s="6" t="inlineStr">
        <is>
          <t>Planning estimate, local shelf price unverified • October 30, 2026</t>
        </is>
      </c>
      <c r="H52" s="6" t="inlineStr"/>
      <c r="I52" s="6" t="inlineStr"/>
      <c r="J52" s="6" t="inlineStr">
        <is>
          <t>Dry pantry, use across several meals; freeze unopened extras when suitable.</t>
        </is>
      </c>
    </row>
    <row r="53">
      <c r="A53" s="6" t="inlineStr">
        <is>
          <t>RICEP</t>
        </is>
      </c>
      <c r="B53" s="6" t="inlineStr">
        <is>
          <t>Spanish rice seasoning</t>
        </is>
      </c>
      <c r="C53" s="6" t="n">
        <v>1</v>
      </c>
      <c r="D53" s="6" t="inlineStr">
        <is>
          <t>meal</t>
        </is>
      </c>
      <c r="E53" s="8" t="n">
        <v>1</v>
      </c>
      <c r="F53" s="8">
        <f>E53/C53</f>
        <v/>
      </c>
      <c r="G53" s="6" t="inlineStr">
        <is>
          <t>Planning estimate, pantry-use allowance • October 30, 2026</t>
        </is>
      </c>
      <c r="H53" s="6" t="inlineStr"/>
      <c r="I53" s="6" t="inlineStr"/>
      <c r="J53" s="6" t="inlineStr">
        <is>
          <t>Dry pantry, use across several meals; freeze unopened extras when suitable.</t>
        </is>
      </c>
    </row>
    <row r="54">
      <c r="A54" s="6" t="inlineStr">
        <is>
          <t>SAUS</t>
        </is>
      </c>
      <c r="B54" s="6" t="inlineStr">
        <is>
          <t>Sausage equivalent</t>
        </is>
      </c>
      <c r="C54" s="6" t="n">
        <v>3.5</v>
      </c>
      <c r="D54" s="6" t="inlineStr">
        <is>
          <t>lb</t>
        </is>
      </c>
      <c r="E54" s="8" t="n">
        <v>12.47</v>
      </c>
      <c r="F54" s="8">
        <f>E54/C54</f>
        <v/>
      </c>
      <c r="G54" s="6" t="inlineStr">
        <is>
          <t>Same-Day Italian sausage reference • October 30, 2026</t>
        </is>
      </c>
      <c r="H54" s="6" t="inlineStr"/>
      <c r="I54" s="6" t="inlineStr">
        <is>
          <t>https://sameday.costco.com/store/costco/products/34090658-kirkland-signature-mild-italian-sausage-56-oz</t>
        </is>
      </c>
      <c r="J54" s="6" t="inlineStr">
        <is>
          <t>Dry pantry, use across several meals; freeze unopened extras when suitable.</t>
        </is>
      </c>
    </row>
    <row r="55">
      <c r="A55" s="6" t="inlineStr">
        <is>
          <t>WRAP</t>
        </is>
      </c>
      <c r="B55" s="6" t="inlineStr">
        <is>
          <t>Burrito-size tortillas</t>
        </is>
      </c>
      <c r="C55" s="6" t="n">
        <v>36</v>
      </c>
      <c r="D55" s="6" t="inlineStr">
        <is>
          <t>each</t>
        </is>
      </c>
      <c r="E55" s="8" t="n">
        <v>5.21</v>
      </c>
      <c r="F55" s="8">
        <f>E55/C55</f>
        <v/>
      </c>
      <c r="G55" s="6" t="inlineStr">
        <is>
          <t>Same-Day published example • October 30, 2026</t>
        </is>
      </c>
      <c r="H55" s="6" t="inlineStr"/>
      <c r="I55" s="6" t="inlineStr">
        <is>
          <t>https://sameday.costco.com/store/costco/products/155534-mission-super-soft-medium-soft-taco-flour-tortillas-2-ea</t>
        </is>
      </c>
      <c r="J55" s="6" t="inlineStr">
        <is>
          <t>Dry pantry, use across several meals; freeze unopened extras when suitable.</t>
        </is>
      </c>
    </row>
    <row r="56">
      <c r="A56" s="6" t="inlineStr">
        <is>
          <t>BEEF</t>
        </is>
      </c>
      <c r="B56" s="6" t="inlineStr">
        <is>
          <t>Ground beef</t>
        </is>
      </c>
      <c r="C56" s="6" t="n">
        <v>9.48</v>
      </c>
      <c r="D56" s="6" t="inlineStr">
        <is>
          <t>lb</t>
        </is>
      </c>
      <c r="E56" s="8" t="n">
        <v>63.42</v>
      </c>
      <c r="F56" s="8">
        <f>E56/C56</f>
        <v/>
      </c>
      <c r="G56" s="6" t="inlineStr">
        <is>
          <t>Same-Day published example • October 30, 2026</t>
        </is>
      </c>
      <c r="H56" s="6" t="inlineStr"/>
      <c r="I56" s="6" t="inlineStr">
        <is>
          <t>https://sameday.costco.com/store/costco/products/592712-88-lean-12-fat-fine-ground-beef-tubes-each</t>
        </is>
      </c>
      <c r="J56" s="6" t="inlineStr">
        <is>
          <t>Dry pantry, use across several meals; freeze unopened extras when suitable.</t>
        </is>
      </c>
    </row>
    <row r="57">
      <c r="A57" s="6" t="inlineStr">
        <is>
          <t>CHICK</t>
        </is>
      </c>
      <c r="B57" s="6" t="inlineStr">
        <is>
          <t>Chicken breast</t>
        </is>
      </c>
      <c r="C57" s="6" t="n">
        <v>8.4</v>
      </c>
      <c r="D57" s="6" t="inlineStr">
        <is>
          <t>lb</t>
        </is>
      </c>
      <c r="E57" s="8" t="n">
        <v>28.48</v>
      </c>
      <c r="F57" s="8">
        <f>E57/C57</f>
        <v/>
      </c>
      <c r="G57" s="6" t="inlineStr">
        <is>
          <t>Same-Day published example • October 30, 2026</t>
        </is>
      </c>
      <c r="H57" s="6" t="inlineStr"/>
      <c r="I57" s="6" t="inlineStr">
        <is>
          <t>https://sameday.costco.com/store/costco/products/3383293-kirkland-signature-fresh-boneless-skinless-chicken-breast-per-lb</t>
        </is>
      </c>
      <c r="J57" s="6" t="inlineStr">
        <is>
          <t>Dry pantry, use across several meals; freeze unopened extras when suitable.</t>
        </is>
      </c>
    </row>
  </sheetData>
  <autoFilter ref="A4:J57"/>
  <mergeCells count="2">
    <mergeCell ref="A1:J1"/>
    <mergeCell ref="A2:J2"/>
  </mergeCells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40" customWidth="1" min="3" max="3"/>
    <col width="17" customWidth="1" min="4" max="4"/>
    <col width="40" customWidth="1" min="5" max="5"/>
    <col width="11" customWidth="1" min="6" max="6"/>
    <col width="18" customWidth="1" min="7" max="7"/>
    <col width="18" customWidth="1" min="8" max="8"/>
    <col width="18" customWidth="1" min="9" max="9"/>
    <col width="19" customWidth="1" min="10" max="10"/>
    <col width="18" customWidth="1" min="11" max="11"/>
    <col width="16" customWidth="1" min="12" max="12"/>
  </cols>
  <sheetData>
    <row r="1" ht="28" customHeight="1">
      <c r="A1" s="1" t="inlineStr">
        <is>
          <t>48-HOUR TOUR PLANNER</t>
        </is>
      </c>
    </row>
    <row r="2" ht="32" customHeight="1">
      <c r="A2" s="2" t="inlineStr">
        <is>
          <t>Yellow cells are editable. Pick two dinners, enter crew size and available pantry quantities. Costs and package estimates update from recipe and price data.</t>
        </is>
      </c>
    </row>
    <row r="4" ht="34" customHeight="1">
      <c r="A4" s="5" t="inlineStr">
        <is>
          <t>Tour #</t>
        </is>
      </c>
      <c r="B4" s="5" t="inlineStr">
        <is>
          <t>Day 1 Recipe ID</t>
        </is>
      </c>
      <c r="C4" s="5" t="inlineStr">
        <is>
          <t>Day 1 dinner</t>
        </is>
      </c>
      <c r="D4" s="5" t="inlineStr">
        <is>
          <t>Day 2 Recipe ID</t>
        </is>
      </c>
      <c r="E4" s="5" t="inlineStr">
        <is>
          <t>Day 2 dinner</t>
        </is>
      </c>
      <c r="F4" s="5" t="inlineStr">
        <is>
          <t>Crew size</t>
        </is>
      </c>
      <c r="G4" s="5" t="inlineStr">
        <is>
          <t>Day 1 food used $</t>
        </is>
      </c>
      <c r="H4" s="5" t="inlineStr">
        <is>
          <t>Day 2 food used $</t>
        </is>
      </c>
      <c r="I4" s="5" t="inlineStr">
        <is>
          <t>Tour food used $</t>
        </is>
      </c>
      <c r="J4" s="5" t="inlineStr">
        <is>
          <t>Cost / firefighter</t>
        </is>
      </c>
      <c r="K4" s="5" t="inlineStr">
        <is>
          <t>Budget / firefighter</t>
        </is>
      </c>
      <c r="L4" s="5" t="inlineStr">
        <is>
          <t>Status</t>
        </is>
      </c>
    </row>
    <row r="5">
      <c r="A5" s="6" t="n">
        <v>1</v>
      </c>
      <c r="B5" s="9" t="inlineStr">
        <is>
          <t>R01</t>
        </is>
      </c>
      <c r="C5" s="6">
        <f>IFERROR(VLOOKUP(B5,'Recipe Catalog'!$A$5:$L$64,2,FALSE),"")</f>
        <v/>
      </c>
      <c r="D5" s="9" t="inlineStr">
        <is>
          <t>R03</t>
        </is>
      </c>
      <c r="E5" s="6">
        <f>IFERROR(VLOOKUP(D5,'Recipe Catalog'!$A$5:$L$64,2,FALSE),"")</f>
        <v/>
      </c>
      <c r="F5" s="10" t="n">
        <v>5</v>
      </c>
      <c r="G5" s="7">
        <f>IFERROR(VLOOKUP(B5,'Recipe Catalog'!$A$5:$L$64,7,FALSE)*F5/5,0)</f>
        <v/>
      </c>
      <c r="H5" s="7">
        <f>IFERROR(VLOOKUP(D5,'Recipe Catalog'!$A$5:$L$64,7,FALSE)*F5/5,0)</f>
        <v/>
      </c>
      <c r="I5" s="7">
        <f>G5+H5</f>
        <v/>
      </c>
      <c r="J5" s="7">
        <f>IFERROR(I5/F5,0)</f>
        <v/>
      </c>
      <c r="K5" s="11" t="n">
        <v>25</v>
      </c>
      <c r="L5" s="6">
        <f>IF(J5&lt;=K5,"Within target","Over target")</f>
        <v/>
      </c>
    </row>
    <row r="6">
      <c r="A6" s="6" t="n">
        <v>2</v>
      </c>
      <c r="B6" s="9" t="inlineStr">
        <is>
          <t>R02</t>
        </is>
      </c>
      <c r="C6" s="6">
        <f>IFERROR(VLOOKUP(B6,'Recipe Catalog'!$A$5:$L$64,2,FALSE),"")</f>
        <v/>
      </c>
      <c r="D6" s="9" t="inlineStr">
        <is>
          <t>R04</t>
        </is>
      </c>
      <c r="E6" s="6">
        <f>IFERROR(VLOOKUP(D6,'Recipe Catalog'!$A$5:$L$64,2,FALSE),"")</f>
        <v/>
      </c>
      <c r="F6" s="10" t="n">
        <v>5</v>
      </c>
      <c r="G6" s="7">
        <f>IFERROR(VLOOKUP(B6,'Recipe Catalog'!$A$5:$L$64,7,FALSE)*F6/5,0)</f>
        <v/>
      </c>
      <c r="H6" s="7">
        <f>IFERROR(VLOOKUP(D6,'Recipe Catalog'!$A$5:$L$64,7,FALSE)*F6/5,0)</f>
        <v/>
      </c>
      <c r="I6" s="7">
        <f>G6+H6</f>
        <v/>
      </c>
      <c r="J6" s="7">
        <f>IFERROR(I6/F6,0)</f>
        <v/>
      </c>
      <c r="K6" s="11" t="n">
        <v>25</v>
      </c>
      <c r="L6" s="6">
        <f>IF(J6&lt;=K6,"Within target","Over target")</f>
        <v/>
      </c>
    </row>
    <row r="7">
      <c r="A7" s="6" t="n">
        <v>3</v>
      </c>
      <c r="B7" s="9" t="inlineStr">
        <is>
          <t>R09</t>
        </is>
      </c>
      <c r="C7" s="6">
        <f>IFERROR(VLOOKUP(B7,'Recipe Catalog'!$A$5:$L$64,2,FALSE),"")</f>
        <v/>
      </c>
      <c r="D7" s="9" t="inlineStr">
        <is>
          <t>R05</t>
        </is>
      </c>
      <c r="E7" s="6">
        <f>IFERROR(VLOOKUP(D7,'Recipe Catalog'!$A$5:$L$64,2,FALSE),"")</f>
        <v/>
      </c>
      <c r="F7" s="10" t="n">
        <v>5</v>
      </c>
      <c r="G7" s="7">
        <f>IFERROR(VLOOKUP(B7,'Recipe Catalog'!$A$5:$L$64,7,FALSE)*F7/5,0)</f>
        <v/>
      </c>
      <c r="H7" s="7">
        <f>IFERROR(VLOOKUP(D7,'Recipe Catalog'!$A$5:$L$64,7,FALSE)*F7/5,0)</f>
        <v/>
      </c>
      <c r="I7" s="7">
        <f>G7+H7</f>
        <v/>
      </c>
      <c r="J7" s="7">
        <f>IFERROR(I7/F7,0)</f>
        <v/>
      </c>
      <c r="K7" s="11" t="n">
        <v>25</v>
      </c>
      <c r="L7" s="6">
        <f>IF(J7&lt;=K7,"Within target","Over target")</f>
        <v/>
      </c>
    </row>
    <row r="8">
      <c r="A8" s="6" t="n">
        <v>4</v>
      </c>
      <c r="B8" s="9" t="inlineStr">
        <is>
          <t>R06</t>
        </is>
      </c>
      <c r="C8" s="6">
        <f>IFERROR(VLOOKUP(B8,'Recipe Catalog'!$A$5:$L$64,2,FALSE),"")</f>
        <v/>
      </c>
      <c r="D8" s="9" t="inlineStr">
        <is>
          <t>R08</t>
        </is>
      </c>
      <c r="E8" s="6">
        <f>IFERROR(VLOOKUP(D8,'Recipe Catalog'!$A$5:$L$64,2,FALSE),"")</f>
        <v/>
      </c>
      <c r="F8" s="10" t="n">
        <v>5</v>
      </c>
      <c r="G8" s="7">
        <f>IFERROR(VLOOKUP(B8,'Recipe Catalog'!$A$5:$L$64,7,FALSE)*F8/5,0)</f>
        <v/>
      </c>
      <c r="H8" s="7">
        <f>IFERROR(VLOOKUP(D8,'Recipe Catalog'!$A$5:$L$64,7,FALSE)*F8/5,0)</f>
        <v/>
      </c>
      <c r="I8" s="7">
        <f>G8+H8</f>
        <v/>
      </c>
      <c r="J8" s="7">
        <f>IFERROR(I8/F8,0)</f>
        <v/>
      </c>
      <c r="K8" s="11" t="n">
        <v>25</v>
      </c>
      <c r="L8" s="6">
        <f>IF(J8&lt;=K8,"Within target","Over target")</f>
        <v/>
      </c>
    </row>
    <row r="9">
      <c r="A9" s="6" t="n">
        <v>5</v>
      </c>
      <c r="B9" s="9" t="inlineStr">
        <is>
          <t>R07</t>
        </is>
      </c>
      <c r="C9" s="6">
        <f>IFERROR(VLOOKUP(B9,'Recipe Catalog'!$A$5:$L$64,2,FALSE),"")</f>
        <v/>
      </c>
      <c r="D9" s="9" t="inlineStr">
        <is>
          <t>R11</t>
        </is>
      </c>
      <c r="E9" s="6">
        <f>IFERROR(VLOOKUP(D9,'Recipe Catalog'!$A$5:$L$64,2,FALSE),"")</f>
        <v/>
      </c>
      <c r="F9" s="10" t="n">
        <v>5</v>
      </c>
      <c r="G9" s="7">
        <f>IFERROR(VLOOKUP(B9,'Recipe Catalog'!$A$5:$L$64,7,FALSE)*F9/5,0)</f>
        <v/>
      </c>
      <c r="H9" s="7">
        <f>IFERROR(VLOOKUP(D9,'Recipe Catalog'!$A$5:$L$64,7,FALSE)*F9/5,0)</f>
        <v/>
      </c>
      <c r="I9" s="7">
        <f>G9+H9</f>
        <v/>
      </c>
      <c r="J9" s="7">
        <f>IFERROR(I9/F9,0)</f>
        <v/>
      </c>
      <c r="K9" s="11" t="n">
        <v>25</v>
      </c>
      <c r="L9" s="6">
        <f>IF(J9&lt;=K9,"Within target","Over target")</f>
        <v/>
      </c>
    </row>
    <row r="10">
      <c r="A10" s="6" t="n">
        <v>6</v>
      </c>
      <c r="B10" s="9" t="inlineStr">
        <is>
          <t>R10</t>
        </is>
      </c>
      <c r="C10" s="6">
        <f>IFERROR(VLOOKUP(B10,'Recipe Catalog'!$A$5:$L$64,2,FALSE),"")</f>
        <v/>
      </c>
      <c r="D10" s="9" t="inlineStr">
        <is>
          <t>R12</t>
        </is>
      </c>
      <c r="E10" s="6">
        <f>IFERROR(VLOOKUP(D10,'Recipe Catalog'!$A$5:$L$64,2,FALSE),"")</f>
        <v/>
      </c>
      <c r="F10" s="10" t="n">
        <v>5</v>
      </c>
      <c r="G10" s="7">
        <f>IFERROR(VLOOKUP(B10,'Recipe Catalog'!$A$5:$L$64,7,FALSE)*F10/5,0)</f>
        <v/>
      </c>
      <c r="H10" s="7">
        <f>IFERROR(VLOOKUP(D10,'Recipe Catalog'!$A$5:$L$64,7,FALSE)*F10/5,0)</f>
        <v/>
      </c>
      <c r="I10" s="7">
        <f>G10+H10</f>
        <v/>
      </c>
      <c r="J10" s="7">
        <f>IFERROR(I10/F10,0)</f>
        <v/>
      </c>
      <c r="K10" s="11" t="n">
        <v>25</v>
      </c>
      <c r="L10" s="6">
        <f>IF(J10&lt;=K10,"Within target","Over target")</f>
        <v/>
      </c>
    </row>
    <row r="11">
      <c r="A11" s="6" t="n">
        <v>7</v>
      </c>
      <c r="B11" s="9" t="inlineStr">
        <is>
          <t>R17</t>
        </is>
      </c>
      <c r="C11" s="6">
        <f>IFERROR(VLOOKUP(B11,'Recipe Catalog'!$A$5:$L$64,2,FALSE),"")</f>
        <v/>
      </c>
      <c r="D11" s="9" t="inlineStr">
        <is>
          <t>R13</t>
        </is>
      </c>
      <c r="E11" s="6">
        <f>IFERROR(VLOOKUP(D11,'Recipe Catalog'!$A$5:$L$64,2,FALSE),"")</f>
        <v/>
      </c>
      <c r="F11" s="10" t="n">
        <v>5</v>
      </c>
      <c r="G11" s="7">
        <f>IFERROR(VLOOKUP(B11,'Recipe Catalog'!$A$5:$L$64,7,FALSE)*F11/5,0)</f>
        <v/>
      </c>
      <c r="H11" s="7">
        <f>IFERROR(VLOOKUP(D11,'Recipe Catalog'!$A$5:$L$64,7,FALSE)*F11/5,0)</f>
        <v/>
      </c>
      <c r="I11" s="7">
        <f>G11+H11</f>
        <v/>
      </c>
      <c r="J11" s="7">
        <f>IFERROR(I11/F11,0)</f>
        <v/>
      </c>
      <c r="K11" s="11" t="n">
        <v>25</v>
      </c>
      <c r="L11" s="6">
        <f>IF(J11&lt;=K11,"Within target","Over target")</f>
        <v/>
      </c>
    </row>
    <row r="12">
      <c r="A12" s="6" t="n">
        <v>8</v>
      </c>
      <c r="B12" s="9" t="inlineStr">
        <is>
          <t>R14</t>
        </is>
      </c>
      <c r="C12" s="6">
        <f>IFERROR(VLOOKUP(B12,'Recipe Catalog'!$A$5:$L$64,2,FALSE),"")</f>
        <v/>
      </c>
      <c r="D12" s="9" t="inlineStr">
        <is>
          <t>R20</t>
        </is>
      </c>
      <c r="E12" s="6">
        <f>IFERROR(VLOOKUP(D12,'Recipe Catalog'!$A$5:$L$64,2,FALSE),"")</f>
        <v/>
      </c>
      <c r="F12" s="10" t="n">
        <v>5</v>
      </c>
      <c r="G12" s="7">
        <f>IFERROR(VLOOKUP(B12,'Recipe Catalog'!$A$5:$L$64,7,FALSE)*F12/5,0)</f>
        <v/>
      </c>
      <c r="H12" s="7">
        <f>IFERROR(VLOOKUP(D12,'Recipe Catalog'!$A$5:$L$64,7,FALSE)*F12/5,0)</f>
        <v/>
      </c>
      <c r="I12" s="7">
        <f>G12+H12</f>
        <v/>
      </c>
      <c r="J12" s="7">
        <f>IFERROR(I12/F12,0)</f>
        <v/>
      </c>
      <c r="K12" s="11" t="n">
        <v>25</v>
      </c>
      <c r="L12" s="6">
        <f>IF(J12&lt;=K12,"Within target","Over target")</f>
        <v/>
      </c>
    </row>
    <row r="13">
      <c r="A13" s="6" t="n">
        <v>9</v>
      </c>
      <c r="B13" s="9" t="inlineStr">
        <is>
          <t>R15</t>
        </is>
      </c>
      <c r="C13" s="6">
        <f>IFERROR(VLOOKUP(B13,'Recipe Catalog'!$A$5:$L$64,2,FALSE),"")</f>
        <v/>
      </c>
      <c r="D13" s="9" t="inlineStr">
        <is>
          <t>R19</t>
        </is>
      </c>
      <c r="E13" s="6">
        <f>IFERROR(VLOOKUP(D13,'Recipe Catalog'!$A$5:$L$64,2,FALSE),"")</f>
        <v/>
      </c>
      <c r="F13" s="10" t="n">
        <v>5</v>
      </c>
      <c r="G13" s="7">
        <f>IFERROR(VLOOKUP(B13,'Recipe Catalog'!$A$5:$L$64,7,FALSE)*F13/5,0)</f>
        <v/>
      </c>
      <c r="H13" s="7">
        <f>IFERROR(VLOOKUP(D13,'Recipe Catalog'!$A$5:$L$64,7,FALSE)*F13/5,0)</f>
        <v/>
      </c>
      <c r="I13" s="7">
        <f>G13+H13</f>
        <v/>
      </c>
      <c r="J13" s="7">
        <f>IFERROR(I13/F13,0)</f>
        <v/>
      </c>
      <c r="K13" s="11" t="n">
        <v>25</v>
      </c>
      <c r="L13" s="6">
        <f>IF(J13&lt;=K13,"Within target","Over target")</f>
        <v/>
      </c>
    </row>
    <row r="14">
      <c r="A14" s="6" t="n">
        <v>10</v>
      </c>
      <c r="B14" s="9" t="inlineStr">
        <is>
          <t>R16</t>
        </is>
      </c>
      <c r="C14" s="6">
        <f>IFERROR(VLOOKUP(B14,'Recipe Catalog'!$A$5:$L$64,2,FALSE),"")</f>
        <v/>
      </c>
      <c r="D14" s="9" t="inlineStr">
        <is>
          <t>R18</t>
        </is>
      </c>
      <c r="E14" s="6">
        <f>IFERROR(VLOOKUP(D14,'Recipe Catalog'!$A$5:$L$64,2,FALSE),"")</f>
        <v/>
      </c>
      <c r="F14" s="10" t="n">
        <v>5</v>
      </c>
      <c r="G14" s="7">
        <f>IFERROR(VLOOKUP(B14,'Recipe Catalog'!$A$5:$L$64,7,FALSE)*F14/5,0)</f>
        <v/>
      </c>
      <c r="H14" s="7">
        <f>IFERROR(VLOOKUP(D14,'Recipe Catalog'!$A$5:$L$64,7,FALSE)*F14/5,0)</f>
        <v/>
      </c>
      <c r="I14" s="7">
        <f>G14+H14</f>
        <v/>
      </c>
      <c r="J14" s="7">
        <f>IFERROR(I14/F14,0)</f>
        <v/>
      </c>
      <c r="K14" s="11" t="n">
        <v>25</v>
      </c>
      <c r="L14" s="6">
        <f>IF(J14&lt;=K14,"Within target","Over target")</f>
        <v/>
      </c>
    </row>
  </sheetData>
  <autoFilter ref="A4:L14"/>
  <mergeCells count="2">
    <mergeCell ref="A2:L2"/>
    <mergeCell ref="A1:L1"/>
  </mergeCells>
  <conditionalFormatting sqref="L5:L14">
    <cfRule type="cellIs" priority="1" operator="equal" dxfId="0">
      <formula>"Over target"</formula>
    </cfRule>
  </conditionalFormatting>
  <dataValidations count="2">
    <dataValidation sqref="B5:B14 D5:D14" showDropDown="0" showInputMessage="0" showErrorMessage="0" allowBlank="0" type="list">
      <formula1>=RecipeIds</formula1>
    </dataValidation>
    <dataValidation sqref="F5:F14" showDropDown="0" showInputMessage="0" showErrorMessage="0" allowBlank="0" type="whole" operator="greaterThanOrEqual">
      <formula1>1</formula1>
    </dataValidation>
  </dataValidations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2" customWidth="1" min="3" max="3"/>
    <col width="20" customWidth="1" min="4" max="4"/>
    <col width="18" customWidth="1" min="5" max="5"/>
    <col width="16" customWidth="1" min="6" max="6"/>
    <col width="14" customWidth="1" min="7" max="7"/>
    <col width="16" customWidth="1" min="8" max="8"/>
    <col width="18" customWidth="1" min="9" max="9"/>
    <col width="27" customWidth="1" min="10" max="10"/>
  </cols>
  <sheetData>
    <row r="1" ht="28" customHeight="1">
      <c r="A1" s="1" t="inlineStr">
        <is>
          <t>CONSOLIDATED SHOPPING LIST</t>
        </is>
      </c>
    </row>
    <row r="2" ht="32" customHeight="1">
      <c r="A2" s="2" t="inlineStr">
        <is>
          <t>Planner uses 10 tour slots. Inventory cells are editable. Buy packages only after subtracting pantry stock. Remaining package contents roll forward.</t>
        </is>
      </c>
    </row>
    <row r="4" ht="34" customHeight="1">
      <c r="A4" s="5" t="inlineStr">
        <is>
          <t>SKU</t>
        </is>
      </c>
      <c r="B4" s="5" t="inlineStr">
        <is>
          <t>Ingredient</t>
        </is>
      </c>
      <c r="C4" s="5" t="inlineStr">
        <is>
          <t>Unit</t>
        </is>
      </c>
      <c r="D4" s="5" t="inlineStr">
        <is>
          <t>Demand across planned tours</t>
        </is>
      </c>
      <c r="E4" s="5" t="inlineStr">
        <is>
          <t>Pantry available</t>
        </is>
      </c>
      <c r="F4" s="5" t="inlineStr">
        <is>
          <t>Net needed</t>
        </is>
      </c>
      <c r="G4" s="5" t="inlineStr">
        <is>
          <t>Package size</t>
        </is>
      </c>
      <c r="H4" s="5" t="inlineStr">
        <is>
          <t>Packages to buy</t>
        </is>
      </c>
      <c r="I4" s="5" t="inlineStr">
        <is>
          <t>Checkout estimate $</t>
        </is>
      </c>
      <c r="J4" s="5" t="inlineStr">
        <is>
          <t>Estimated package remainder</t>
        </is>
      </c>
    </row>
    <row r="5">
      <c r="A5" s="6" t="inlineStr">
        <is>
          <t>CHB</t>
        </is>
      </c>
      <c r="B5" s="6" t="inlineStr">
        <is>
          <t>Boneless skinless chicken breast</t>
        </is>
      </c>
      <c r="C5" s="6" t="inlineStr">
        <is>
          <t>lb</t>
        </is>
      </c>
      <c r="D5" s="12">
        <f>(SUMIFS('Recipe Ingredients'!$E$5:$E$397,'Recipe Ingredients'!$C$5:$C$397,$A5,'Recipe Ingredients'!$A$5:$A$397,'Tour Planner'!$B$5)+SUMIFS('Recipe Ingredients'!$E$5:$E$397,'Recipe Ingredients'!$C$5:$C$397,$A5,'Recipe Ingredients'!$A$5:$A$397,'Tour Planner'!$D$5))*'Tour Planner'!$F$5/5+(SUMIFS('Recipe Ingredients'!$E$5:$E$397,'Recipe Ingredients'!$C$5:$C$397,$A5,'Recipe Ingredients'!$A$5:$A$397,'Tour Planner'!$B$6)+SUMIFS('Recipe Ingredients'!$E$5:$E$397,'Recipe Ingredients'!$C$5:$C$397,$A5,'Recipe Ingredients'!$A$5:$A$397,'Tour Planner'!$D$6))*'Tour Planner'!$F$6/5+(SUMIFS('Recipe Ingredients'!$E$5:$E$397,'Recipe Ingredients'!$C$5:$C$397,$A5,'Recipe Ingredients'!$A$5:$A$397,'Tour Planner'!$B$7)+SUMIFS('Recipe Ingredients'!$E$5:$E$397,'Recipe Ingredients'!$C$5:$C$397,$A5,'Recipe Ingredients'!$A$5:$A$397,'Tour Planner'!$D$7))*'Tour Planner'!$F$7/5+(SUMIFS('Recipe Ingredients'!$E$5:$E$397,'Recipe Ingredients'!$C$5:$C$397,$A5,'Recipe Ingredients'!$A$5:$A$397,'Tour Planner'!$B$8)+SUMIFS('Recipe Ingredients'!$E$5:$E$397,'Recipe Ingredients'!$C$5:$C$397,$A5,'Recipe Ingredients'!$A$5:$A$397,'Tour Planner'!$D$8))*'Tour Planner'!$F$8/5+(SUMIFS('Recipe Ingredients'!$E$5:$E$397,'Recipe Ingredients'!$C$5:$C$397,$A5,'Recipe Ingredients'!$A$5:$A$397,'Tour Planner'!$B$9)+SUMIFS('Recipe Ingredients'!$E$5:$E$397,'Recipe Ingredients'!$C$5:$C$397,$A5,'Recipe Ingredients'!$A$5:$A$397,'Tour Planner'!$D$9))*'Tour Planner'!$F$9/5+(SUMIFS('Recipe Ingredients'!$E$5:$E$397,'Recipe Ingredients'!$C$5:$C$397,$A5,'Recipe Ingredients'!$A$5:$A$397,'Tour Planner'!$B$10)+SUMIFS('Recipe Ingredients'!$E$5:$E$397,'Recipe Ingredients'!$C$5:$C$397,$A5,'Recipe Ingredients'!$A$5:$A$397,'Tour Planner'!$D$10))*'Tour Planner'!$F$10/5+(SUMIFS('Recipe Ingredients'!$E$5:$E$397,'Recipe Ingredients'!$C$5:$C$397,$A5,'Recipe Ingredients'!$A$5:$A$397,'Tour Planner'!$B$11)+SUMIFS('Recipe Ingredients'!$E$5:$E$397,'Recipe Ingredients'!$C$5:$C$397,$A5,'Recipe Ingredients'!$A$5:$A$397,'Tour Planner'!$D$11))*'Tour Planner'!$F$11/5+(SUMIFS('Recipe Ingredients'!$E$5:$E$397,'Recipe Ingredients'!$C$5:$C$397,$A5,'Recipe Ingredients'!$A$5:$A$397,'Tour Planner'!$B$12)+SUMIFS('Recipe Ingredients'!$E$5:$E$397,'Recipe Ingredients'!$C$5:$C$397,$A5,'Recipe Ingredients'!$A$5:$A$397,'Tour Planner'!$D$12))*'Tour Planner'!$F$12/5+(SUMIFS('Recipe Ingredients'!$E$5:$E$397,'Recipe Ingredients'!$C$5:$C$397,$A5,'Recipe Ingredients'!$A$5:$A$397,'Tour Planner'!$B$13)+SUMIFS('Recipe Ingredients'!$E$5:$E$397,'Recipe Ingredients'!$C$5:$C$397,$A5,'Recipe Ingredients'!$A$5:$A$397,'Tour Planner'!$D$13))*'Tour Planner'!$F$13/5+(SUMIFS('Recipe Ingredients'!$E$5:$E$397,'Recipe Ingredients'!$C$5:$C$397,$A5,'Recipe Ingredients'!$A$5:$A$397,'Tour Planner'!$B$14)+SUMIFS('Recipe Ingredients'!$E$5:$E$397,'Recipe Ingredients'!$C$5:$C$397,$A5,'Recipe Ingredients'!$A$5:$A$397,'Tour Planner'!$D$14))*'Tour Planner'!$F$14/5</f>
        <v/>
      </c>
      <c r="E5" s="9" t="n">
        <v>0</v>
      </c>
      <c r="F5" s="6">
        <f>MAX(0,D5-E5)</f>
        <v/>
      </c>
      <c r="G5" s="6" t="n">
        <v>8.4</v>
      </c>
      <c r="H5" s="6">
        <f>IF(F5=0,0,ROUNDUP(F5/G5,0))</f>
        <v/>
      </c>
      <c r="I5" s="7">
        <f>H5*'Costco Price Book'!E5</f>
        <v/>
      </c>
      <c r="J5" s="12">
        <f>MAX(0,H5*G5-F5)</f>
        <v/>
      </c>
    </row>
    <row r="6">
      <c r="A6" s="6" t="inlineStr">
        <is>
          <t>CHT</t>
        </is>
      </c>
      <c r="B6" s="6" t="inlineStr">
        <is>
          <t>Boneless skinless chicken thighs</t>
        </is>
      </c>
      <c r="C6" s="6" t="inlineStr">
        <is>
          <t>lb</t>
        </is>
      </c>
      <c r="D6" s="12">
        <f>(SUMIFS('Recipe Ingredients'!$E$5:$E$397,'Recipe Ingredients'!$C$5:$C$397,$A6,'Recipe Ingredients'!$A$5:$A$397,'Tour Planner'!$B$5)+SUMIFS('Recipe Ingredients'!$E$5:$E$397,'Recipe Ingredients'!$C$5:$C$397,$A6,'Recipe Ingredients'!$A$5:$A$397,'Tour Planner'!$D$5))*'Tour Planner'!$F$5/5+(SUMIFS('Recipe Ingredients'!$E$5:$E$397,'Recipe Ingredients'!$C$5:$C$397,$A6,'Recipe Ingredients'!$A$5:$A$397,'Tour Planner'!$B$6)+SUMIFS('Recipe Ingredients'!$E$5:$E$397,'Recipe Ingredients'!$C$5:$C$397,$A6,'Recipe Ingredients'!$A$5:$A$397,'Tour Planner'!$D$6))*'Tour Planner'!$F$6/5+(SUMIFS('Recipe Ingredients'!$E$5:$E$397,'Recipe Ingredients'!$C$5:$C$397,$A6,'Recipe Ingredients'!$A$5:$A$397,'Tour Planner'!$B$7)+SUMIFS('Recipe Ingredients'!$E$5:$E$397,'Recipe Ingredients'!$C$5:$C$397,$A6,'Recipe Ingredients'!$A$5:$A$397,'Tour Planner'!$D$7))*'Tour Planner'!$F$7/5+(SUMIFS('Recipe Ingredients'!$E$5:$E$397,'Recipe Ingredients'!$C$5:$C$397,$A6,'Recipe Ingredients'!$A$5:$A$397,'Tour Planner'!$B$8)+SUMIFS('Recipe Ingredients'!$E$5:$E$397,'Recipe Ingredients'!$C$5:$C$397,$A6,'Recipe Ingredients'!$A$5:$A$397,'Tour Planner'!$D$8))*'Tour Planner'!$F$8/5+(SUMIFS('Recipe Ingredients'!$E$5:$E$397,'Recipe Ingredients'!$C$5:$C$397,$A6,'Recipe Ingredients'!$A$5:$A$397,'Tour Planner'!$B$9)+SUMIFS('Recipe Ingredients'!$E$5:$E$397,'Recipe Ingredients'!$C$5:$C$397,$A6,'Recipe Ingredients'!$A$5:$A$397,'Tour Planner'!$D$9))*'Tour Planner'!$F$9/5+(SUMIFS('Recipe Ingredients'!$E$5:$E$397,'Recipe Ingredients'!$C$5:$C$397,$A6,'Recipe Ingredients'!$A$5:$A$397,'Tour Planner'!$B$10)+SUMIFS('Recipe Ingredients'!$E$5:$E$397,'Recipe Ingredients'!$C$5:$C$397,$A6,'Recipe Ingredients'!$A$5:$A$397,'Tour Planner'!$D$10))*'Tour Planner'!$F$10/5+(SUMIFS('Recipe Ingredients'!$E$5:$E$397,'Recipe Ingredients'!$C$5:$C$397,$A6,'Recipe Ingredients'!$A$5:$A$397,'Tour Planner'!$B$11)+SUMIFS('Recipe Ingredients'!$E$5:$E$397,'Recipe Ingredients'!$C$5:$C$397,$A6,'Recipe Ingredients'!$A$5:$A$397,'Tour Planner'!$D$11))*'Tour Planner'!$F$11/5+(SUMIFS('Recipe Ingredients'!$E$5:$E$397,'Recipe Ingredients'!$C$5:$C$397,$A6,'Recipe Ingredients'!$A$5:$A$397,'Tour Planner'!$B$12)+SUMIFS('Recipe Ingredients'!$E$5:$E$397,'Recipe Ingredients'!$C$5:$C$397,$A6,'Recipe Ingredients'!$A$5:$A$397,'Tour Planner'!$D$12))*'Tour Planner'!$F$12/5+(SUMIFS('Recipe Ingredients'!$E$5:$E$397,'Recipe Ingredients'!$C$5:$C$397,$A6,'Recipe Ingredients'!$A$5:$A$397,'Tour Planner'!$B$13)+SUMIFS('Recipe Ingredients'!$E$5:$E$397,'Recipe Ingredients'!$C$5:$C$397,$A6,'Recipe Ingredients'!$A$5:$A$397,'Tour Planner'!$D$13))*'Tour Planner'!$F$13/5+(SUMIFS('Recipe Ingredients'!$E$5:$E$397,'Recipe Ingredients'!$C$5:$C$397,$A6,'Recipe Ingredients'!$A$5:$A$397,'Tour Planner'!$B$14)+SUMIFS('Recipe Ingredients'!$E$5:$E$397,'Recipe Ingredients'!$C$5:$C$397,$A6,'Recipe Ingredients'!$A$5:$A$397,'Tour Planner'!$D$14))*'Tour Planner'!$F$14/5</f>
        <v/>
      </c>
      <c r="E6" s="9" t="n">
        <v>0</v>
      </c>
      <c r="F6" s="6">
        <f>MAX(0,D6-E6)</f>
        <v/>
      </c>
      <c r="G6" s="6" t="n">
        <v>7.4</v>
      </c>
      <c r="H6" s="6">
        <f>IF(F6=0,0,ROUNDUP(F6/G6,0))</f>
        <v/>
      </c>
      <c r="I6" s="7">
        <f>H6*'Costco Price Book'!E6</f>
        <v/>
      </c>
      <c r="J6" s="12">
        <f>MAX(0,H6*G6-F6)</f>
        <v/>
      </c>
    </row>
    <row r="7">
      <c r="A7" s="6" t="inlineStr">
        <is>
          <t>BEE</t>
        </is>
      </c>
      <c r="B7" s="6" t="inlineStr">
        <is>
          <t>88/12 ground beef</t>
        </is>
      </c>
      <c r="C7" s="6" t="inlineStr">
        <is>
          <t>lb</t>
        </is>
      </c>
      <c r="D7" s="12">
        <f>(SUMIFS('Recipe Ingredients'!$E$5:$E$397,'Recipe Ingredients'!$C$5:$C$397,$A7,'Recipe Ingredients'!$A$5:$A$397,'Tour Planner'!$B$5)+SUMIFS('Recipe Ingredients'!$E$5:$E$397,'Recipe Ingredients'!$C$5:$C$397,$A7,'Recipe Ingredients'!$A$5:$A$397,'Tour Planner'!$D$5))*'Tour Planner'!$F$5/5+(SUMIFS('Recipe Ingredients'!$E$5:$E$397,'Recipe Ingredients'!$C$5:$C$397,$A7,'Recipe Ingredients'!$A$5:$A$397,'Tour Planner'!$B$6)+SUMIFS('Recipe Ingredients'!$E$5:$E$397,'Recipe Ingredients'!$C$5:$C$397,$A7,'Recipe Ingredients'!$A$5:$A$397,'Tour Planner'!$D$6))*'Tour Planner'!$F$6/5+(SUMIFS('Recipe Ingredients'!$E$5:$E$397,'Recipe Ingredients'!$C$5:$C$397,$A7,'Recipe Ingredients'!$A$5:$A$397,'Tour Planner'!$B$7)+SUMIFS('Recipe Ingredients'!$E$5:$E$397,'Recipe Ingredients'!$C$5:$C$397,$A7,'Recipe Ingredients'!$A$5:$A$397,'Tour Planner'!$D$7))*'Tour Planner'!$F$7/5+(SUMIFS('Recipe Ingredients'!$E$5:$E$397,'Recipe Ingredients'!$C$5:$C$397,$A7,'Recipe Ingredients'!$A$5:$A$397,'Tour Planner'!$B$8)+SUMIFS('Recipe Ingredients'!$E$5:$E$397,'Recipe Ingredients'!$C$5:$C$397,$A7,'Recipe Ingredients'!$A$5:$A$397,'Tour Planner'!$D$8))*'Tour Planner'!$F$8/5+(SUMIFS('Recipe Ingredients'!$E$5:$E$397,'Recipe Ingredients'!$C$5:$C$397,$A7,'Recipe Ingredients'!$A$5:$A$397,'Tour Planner'!$B$9)+SUMIFS('Recipe Ingredients'!$E$5:$E$397,'Recipe Ingredients'!$C$5:$C$397,$A7,'Recipe Ingredients'!$A$5:$A$397,'Tour Planner'!$D$9))*'Tour Planner'!$F$9/5+(SUMIFS('Recipe Ingredients'!$E$5:$E$397,'Recipe Ingredients'!$C$5:$C$397,$A7,'Recipe Ingredients'!$A$5:$A$397,'Tour Planner'!$B$10)+SUMIFS('Recipe Ingredients'!$E$5:$E$397,'Recipe Ingredients'!$C$5:$C$397,$A7,'Recipe Ingredients'!$A$5:$A$397,'Tour Planner'!$D$10))*'Tour Planner'!$F$10/5+(SUMIFS('Recipe Ingredients'!$E$5:$E$397,'Recipe Ingredients'!$C$5:$C$397,$A7,'Recipe Ingredients'!$A$5:$A$397,'Tour Planner'!$B$11)+SUMIFS('Recipe Ingredients'!$E$5:$E$397,'Recipe Ingredients'!$C$5:$C$397,$A7,'Recipe Ingredients'!$A$5:$A$397,'Tour Planner'!$D$11))*'Tour Planner'!$F$11/5+(SUMIFS('Recipe Ingredients'!$E$5:$E$397,'Recipe Ingredients'!$C$5:$C$397,$A7,'Recipe Ingredients'!$A$5:$A$397,'Tour Planner'!$B$12)+SUMIFS('Recipe Ingredients'!$E$5:$E$397,'Recipe Ingredients'!$C$5:$C$397,$A7,'Recipe Ingredients'!$A$5:$A$397,'Tour Planner'!$D$12))*'Tour Planner'!$F$12/5+(SUMIFS('Recipe Ingredients'!$E$5:$E$397,'Recipe Ingredients'!$C$5:$C$397,$A7,'Recipe Ingredients'!$A$5:$A$397,'Tour Planner'!$B$13)+SUMIFS('Recipe Ingredients'!$E$5:$E$397,'Recipe Ingredients'!$C$5:$C$397,$A7,'Recipe Ingredients'!$A$5:$A$397,'Tour Planner'!$D$13))*'Tour Planner'!$F$13/5+(SUMIFS('Recipe Ingredients'!$E$5:$E$397,'Recipe Ingredients'!$C$5:$C$397,$A7,'Recipe Ingredients'!$A$5:$A$397,'Tour Planner'!$B$14)+SUMIFS('Recipe Ingredients'!$E$5:$E$397,'Recipe Ingredients'!$C$5:$C$397,$A7,'Recipe Ingredients'!$A$5:$A$397,'Tour Planner'!$D$14))*'Tour Planner'!$F$14/5</f>
        <v/>
      </c>
      <c r="E7" s="9" t="n">
        <v>0</v>
      </c>
      <c r="F7" s="6">
        <f>MAX(0,D7-E7)</f>
        <v/>
      </c>
      <c r="G7" s="6" t="n">
        <v>9.48</v>
      </c>
      <c r="H7" s="6">
        <f>IF(F7=0,0,ROUNDUP(F7/G7,0))</f>
        <v/>
      </c>
      <c r="I7" s="7">
        <f>H7*'Costco Price Book'!E7</f>
        <v/>
      </c>
      <c r="J7" s="12">
        <f>MAX(0,H7*G7-F7)</f>
        <v/>
      </c>
    </row>
    <row r="8">
      <c r="A8" s="6" t="inlineStr">
        <is>
          <t>PSH</t>
        </is>
      </c>
      <c r="B8" s="6" t="inlineStr">
        <is>
          <t>Boneless pork shoulder for pulled pork</t>
        </is>
      </c>
      <c r="C8" s="6" t="inlineStr">
        <is>
          <t>lb</t>
        </is>
      </c>
      <c r="D8" s="12">
        <f>(SUMIFS('Recipe Ingredients'!$E$5:$E$397,'Recipe Ingredients'!$C$5:$C$397,$A8,'Recipe Ingredients'!$A$5:$A$397,'Tour Planner'!$B$5)+SUMIFS('Recipe Ingredients'!$E$5:$E$397,'Recipe Ingredients'!$C$5:$C$397,$A8,'Recipe Ingredients'!$A$5:$A$397,'Tour Planner'!$D$5))*'Tour Planner'!$F$5/5+(SUMIFS('Recipe Ingredients'!$E$5:$E$397,'Recipe Ingredients'!$C$5:$C$397,$A8,'Recipe Ingredients'!$A$5:$A$397,'Tour Planner'!$B$6)+SUMIFS('Recipe Ingredients'!$E$5:$E$397,'Recipe Ingredients'!$C$5:$C$397,$A8,'Recipe Ingredients'!$A$5:$A$397,'Tour Planner'!$D$6))*'Tour Planner'!$F$6/5+(SUMIFS('Recipe Ingredients'!$E$5:$E$397,'Recipe Ingredients'!$C$5:$C$397,$A8,'Recipe Ingredients'!$A$5:$A$397,'Tour Planner'!$B$7)+SUMIFS('Recipe Ingredients'!$E$5:$E$397,'Recipe Ingredients'!$C$5:$C$397,$A8,'Recipe Ingredients'!$A$5:$A$397,'Tour Planner'!$D$7))*'Tour Planner'!$F$7/5+(SUMIFS('Recipe Ingredients'!$E$5:$E$397,'Recipe Ingredients'!$C$5:$C$397,$A8,'Recipe Ingredients'!$A$5:$A$397,'Tour Planner'!$B$8)+SUMIFS('Recipe Ingredients'!$E$5:$E$397,'Recipe Ingredients'!$C$5:$C$397,$A8,'Recipe Ingredients'!$A$5:$A$397,'Tour Planner'!$D$8))*'Tour Planner'!$F$8/5+(SUMIFS('Recipe Ingredients'!$E$5:$E$397,'Recipe Ingredients'!$C$5:$C$397,$A8,'Recipe Ingredients'!$A$5:$A$397,'Tour Planner'!$B$9)+SUMIFS('Recipe Ingredients'!$E$5:$E$397,'Recipe Ingredients'!$C$5:$C$397,$A8,'Recipe Ingredients'!$A$5:$A$397,'Tour Planner'!$D$9))*'Tour Planner'!$F$9/5+(SUMIFS('Recipe Ingredients'!$E$5:$E$397,'Recipe Ingredients'!$C$5:$C$397,$A8,'Recipe Ingredients'!$A$5:$A$397,'Tour Planner'!$B$10)+SUMIFS('Recipe Ingredients'!$E$5:$E$397,'Recipe Ingredients'!$C$5:$C$397,$A8,'Recipe Ingredients'!$A$5:$A$397,'Tour Planner'!$D$10))*'Tour Planner'!$F$10/5+(SUMIFS('Recipe Ingredients'!$E$5:$E$397,'Recipe Ingredients'!$C$5:$C$397,$A8,'Recipe Ingredients'!$A$5:$A$397,'Tour Planner'!$B$11)+SUMIFS('Recipe Ingredients'!$E$5:$E$397,'Recipe Ingredients'!$C$5:$C$397,$A8,'Recipe Ingredients'!$A$5:$A$397,'Tour Planner'!$D$11))*'Tour Planner'!$F$11/5+(SUMIFS('Recipe Ingredients'!$E$5:$E$397,'Recipe Ingredients'!$C$5:$C$397,$A8,'Recipe Ingredients'!$A$5:$A$397,'Tour Planner'!$B$12)+SUMIFS('Recipe Ingredients'!$E$5:$E$397,'Recipe Ingredients'!$C$5:$C$397,$A8,'Recipe Ingredients'!$A$5:$A$397,'Tour Planner'!$D$12))*'Tour Planner'!$F$12/5+(SUMIFS('Recipe Ingredients'!$E$5:$E$397,'Recipe Ingredients'!$C$5:$C$397,$A8,'Recipe Ingredients'!$A$5:$A$397,'Tour Planner'!$B$13)+SUMIFS('Recipe Ingredients'!$E$5:$E$397,'Recipe Ingredients'!$C$5:$C$397,$A8,'Recipe Ingredients'!$A$5:$A$397,'Tour Planner'!$D$13))*'Tour Planner'!$F$13/5+(SUMIFS('Recipe Ingredients'!$E$5:$E$397,'Recipe Ingredients'!$C$5:$C$397,$A8,'Recipe Ingredients'!$A$5:$A$397,'Tour Planner'!$B$14)+SUMIFS('Recipe Ingredients'!$E$5:$E$397,'Recipe Ingredients'!$C$5:$C$397,$A8,'Recipe Ingredients'!$A$5:$A$397,'Tour Planner'!$D$14))*'Tour Planner'!$F$14/5</f>
        <v/>
      </c>
      <c r="E8" s="9" t="n">
        <v>0</v>
      </c>
      <c r="F8" s="6">
        <f>MAX(0,D8-E8)</f>
        <v/>
      </c>
      <c r="G8" s="6" t="n">
        <v>13.98</v>
      </c>
      <c r="H8" s="6">
        <f>IF(F8=0,0,ROUNDUP(F8/G8,0))</f>
        <v/>
      </c>
      <c r="I8" s="7">
        <f>H8*'Costco Price Book'!E8</f>
        <v/>
      </c>
      <c r="J8" s="12">
        <f>MAX(0,H8*G8-F8)</f>
        <v/>
      </c>
    </row>
    <row r="9">
      <c r="A9" s="6" t="inlineStr">
        <is>
          <t>SAU</t>
        </is>
      </c>
      <c r="B9" s="6" t="inlineStr">
        <is>
          <t>Mild Italian sausage</t>
        </is>
      </c>
      <c r="C9" s="6" t="inlineStr">
        <is>
          <t>lb</t>
        </is>
      </c>
      <c r="D9" s="12">
        <f>(SUMIFS('Recipe Ingredients'!$E$5:$E$397,'Recipe Ingredients'!$C$5:$C$397,$A9,'Recipe Ingredients'!$A$5:$A$397,'Tour Planner'!$B$5)+SUMIFS('Recipe Ingredients'!$E$5:$E$397,'Recipe Ingredients'!$C$5:$C$397,$A9,'Recipe Ingredients'!$A$5:$A$397,'Tour Planner'!$D$5))*'Tour Planner'!$F$5/5+(SUMIFS('Recipe Ingredients'!$E$5:$E$397,'Recipe Ingredients'!$C$5:$C$397,$A9,'Recipe Ingredients'!$A$5:$A$397,'Tour Planner'!$B$6)+SUMIFS('Recipe Ingredients'!$E$5:$E$397,'Recipe Ingredients'!$C$5:$C$397,$A9,'Recipe Ingredients'!$A$5:$A$397,'Tour Planner'!$D$6))*'Tour Planner'!$F$6/5+(SUMIFS('Recipe Ingredients'!$E$5:$E$397,'Recipe Ingredients'!$C$5:$C$397,$A9,'Recipe Ingredients'!$A$5:$A$397,'Tour Planner'!$B$7)+SUMIFS('Recipe Ingredients'!$E$5:$E$397,'Recipe Ingredients'!$C$5:$C$397,$A9,'Recipe Ingredients'!$A$5:$A$397,'Tour Planner'!$D$7))*'Tour Planner'!$F$7/5+(SUMIFS('Recipe Ingredients'!$E$5:$E$397,'Recipe Ingredients'!$C$5:$C$397,$A9,'Recipe Ingredients'!$A$5:$A$397,'Tour Planner'!$B$8)+SUMIFS('Recipe Ingredients'!$E$5:$E$397,'Recipe Ingredients'!$C$5:$C$397,$A9,'Recipe Ingredients'!$A$5:$A$397,'Tour Planner'!$D$8))*'Tour Planner'!$F$8/5+(SUMIFS('Recipe Ingredients'!$E$5:$E$397,'Recipe Ingredients'!$C$5:$C$397,$A9,'Recipe Ingredients'!$A$5:$A$397,'Tour Planner'!$B$9)+SUMIFS('Recipe Ingredients'!$E$5:$E$397,'Recipe Ingredients'!$C$5:$C$397,$A9,'Recipe Ingredients'!$A$5:$A$397,'Tour Planner'!$D$9))*'Tour Planner'!$F$9/5+(SUMIFS('Recipe Ingredients'!$E$5:$E$397,'Recipe Ingredients'!$C$5:$C$397,$A9,'Recipe Ingredients'!$A$5:$A$397,'Tour Planner'!$B$10)+SUMIFS('Recipe Ingredients'!$E$5:$E$397,'Recipe Ingredients'!$C$5:$C$397,$A9,'Recipe Ingredients'!$A$5:$A$397,'Tour Planner'!$D$10))*'Tour Planner'!$F$10/5+(SUMIFS('Recipe Ingredients'!$E$5:$E$397,'Recipe Ingredients'!$C$5:$C$397,$A9,'Recipe Ingredients'!$A$5:$A$397,'Tour Planner'!$B$11)+SUMIFS('Recipe Ingredients'!$E$5:$E$397,'Recipe Ingredients'!$C$5:$C$397,$A9,'Recipe Ingredients'!$A$5:$A$397,'Tour Planner'!$D$11))*'Tour Planner'!$F$11/5+(SUMIFS('Recipe Ingredients'!$E$5:$E$397,'Recipe Ingredients'!$C$5:$C$397,$A9,'Recipe Ingredients'!$A$5:$A$397,'Tour Planner'!$B$12)+SUMIFS('Recipe Ingredients'!$E$5:$E$397,'Recipe Ingredients'!$C$5:$C$397,$A9,'Recipe Ingredients'!$A$5:$A$397,'Tour Planner'!$D$12))*'Tour Planner'!$F$12/5+(SUMIFS('Recipe Ingredients'!$E$5:$E$397,'Recipe Ingredients'!$C$5:$C$397,$A9,'Recipe Ingredients'!$A$5:$A$397,'Tour Planner'!$B$13)+SUMIFS('Recipe Ingredients'!$E$5:$E$397,'Recipe Ingredients'!$C$5:$C$397,$A9,'Recipe Ingredients'!$A$5:$A$397,'Tour Planner'!$D$13))*'Tour Planner'!$F$13/5+(SUMIFS('Recipe Ingredients'!$E$5:$E$397,'Recipe Ingredients'!$C$5:$C$397,$A9,'Recipe Ingredients'!$A$5:$A$397,'Tour Planner'!$B$14)+SUMIFS('Recipe Ingredients'!$E$5:$E$397,'Recipe Ingredients'!$C$5:$C$397,$A9,'Recipe Ingredients'!$A$5:$A$397,'Tour Planner'!$D$14))*'Tour Planner'!$F$14/5</f>
        <v/>
      </c>
      <c r="E9" s="9" t="n">
        <v>0</v>
      </c>
      <c r="F9" s="6">
        <f>MAX(0,D9-E9)</f>
        <v/>
      </c>
      <c r="G9" s="6" t="n">
        <v>3.5</v>
      </c>
      <c r="H9" s="6">
        <f>IF(F9=0,0,ROUNDUP(F9/G9,0))</f>
        <v/>
      </c>
      <c r="I9" s="7">
        <f>H9*'Costco Price Book'!E9</f>
        <v/>
      </c>
      <c r="J9" s="12">
        <f>MAX(0,H9*G9-F9)</f>
        <v/>
      </c>
    </row>
    <row r="10">
      <c r="A10" s="6" t="inlineStr">
        <is>
          <t>SMK</t>
        </is>
      </c>
      <c r="B10" s="6" t="inlineStr">
        <is>
          <t>Garlic smoked sausage</t>
        </is>
      </c>
      <c r="C10" s="6" t="inlineStr">
        <is>
          <t>lb</t>
        </is>
      </c>
      <c r="D10" s="12">
        <f>(SUMIFS('Recipe Ingredients'!$E$5:$E$397,'Recipe Ingredients'!$C$5:$C$397,$A10,'Recipe Ingredients'!$A$5:$A$397,'Tour Planner'!$B$5)+SUMIFS('Recipe Ingredients'!$E$5:$E$397,'Recipe Ingredients'!$C$5:$C$397,$A10,'Recipe Ingredients'!$A$5:$A$397,'Tour Planner'!$D$5))*'Tour Planner'!$F$5/5+(SUMIFS('Recipe Ingredients'!$E$5:$E$397,'Recipe Ingredients'!$C$5:$C$397,$A10,'Recipe Ingredients'!$A$5:$A$397,'Tour Planner'!$B$6)+SUMIFS('Recipe Ingredients'!$E$5:$E$397,'Recipe Ingredients'!$C$5:$C$397,$A10,'Recipe Ingredients'!$A$5:$A$397,'Tour Planner'!$D$6))*'Tour Planner'!$F$6/5+(SUMIFS('Recipe Ingredients'!$E$5:$E$397,'Recipe Ingredients'!$C$5:$C$397,$A10,'Recipe Ingredients'!$A$5:$A$397,'Tour Planner'!$B$7)+SUMIFS('Recipe Ingredients'!$E$5:$E$397,'Recipe Ingredients'!$C$5:$C$397,$A10,'Recipe Ingredients'!$A$5:$A$397,'Tour Planner'!$D$7))*'Tour Planner'!$F$7/5+(SUMIFS('Recipe Ingredients'!$E$5:$E$397,'Recipe Ingredients'!$C$5:$C$397,$A10,'Recipe Ingredients'!$A$5:$A$397,'Tour Planner'!$B$8)+SUMIFS('Recipe Ingredients'!$E$5:$E$397,'Recipe Ingredients'!$C$5:$C$397,$A10,'Recipe Ingredients'!$A$5:$A$397,'Tour Planner'!$D$8))*'Tour Planner'!$F$8/5+(SUMIFS('Recipe Ingredients'!$E$5:$E$397,'Recipe Ingredients'!$C$5:$C$397,$A10,'Recipe Ingredients'!$A$5:$A$397,'Tour Planner'!$B$9)+SUMIFS('Recipe Ingredients'!$E$5:$E$397,'Recipe Ingredients'!$C$5:$C$397,$A10,'Recipe Ingredients'!$A$5:$A$397,'Tour Planner'!$D$9))*'Tour Planner'!$F$9/5+(SUMIFS('Recipe Ingredients'!$E$5:$E$397,'Recipe Ingredients'!$C$5:$C$397,$A10,'Recipe Ingredients'!$A$5:$A$397,'Tour Planner'!$B$10)+SUMIFS('Recipe Ingredients'!$E$5:$E$397,'Recipe Ingredients'!$C$5:$C$397,$A10,'Recipe Ingredients'!$A$5:$A$397,'Tour Planner'!$D$10))*'Tour Planner'!$F$10/5+(SUMIFS('Recipe Ingredients'!$E$5:$E$397,'Recipe Ingredients'!$C$5:$C$397,$A10,'Recipe Ingredients'!$A$5:$A$397,'Tour Planner'!$B$11)+SUMIFS('Recipe Ingredients'!$E$5:$E$397,'Recipe Ingredients'!$C$5:$C$397,$A10,'Recipe Ingredients'!$A$5:$A$397,'Tour Planner'!$D$11))*'Tour Planner'!$F$11/5+(SUMIFS('Recipe Ingredients'!$E$5:$E$397,'Recipe Ingredients'!$C$5:$C$397,$A10,'Recipe Ingredients'!$A$5:$A$397,'Tour Planner'!$B$12)+SUMIFS('Recipe Ingredients'!$E$5:$E$397,'Recipe Ingredients'!$C$5:$C$397,$A10,'Recipe Ingredients'!$A$5:$A$397,'Tour Planner'!$D$12))*'Tour Planner'!$F$12/5+(SUMIFS('Recipe Ingredients'!$E$5:$E$397,'Recipe Ingredients'!$C$5:$C$397,$A10,'Recipe Ingredients'!$A$5:$A$397,'Tour Planner'!$B$13)+SUMIFS('Recipe Ingredients'!$E$5:$E$397,'Recipe Ingredients'!$C$5:$C$397,$A10,'Recipe Ingredients'!$A$5:$A$397,'Tour Planner'!$D$13))*'Tour Planner'!$F$13/5+(SUMIFS('Recipe Ingredients'!$E$5:$E$397,'Recipe Ingredients'!$C$5:$C$397,$A10,'Recipe Ingredients'!$A$5:$A$397,'Tour Planner'!$B$14)+SUMIFS('Recipe Ingredients'!$E$5:$E$397,'Recipe Ingredients'!$C$5:$C$397,$A10,'Recipe Ingredients'!$A$5:$A$397,'Tour Planner'!$D$14))*'Tour Planner'!$F$14/5</f>
        <v/>
      </c>
      <c r="E10" s="9" t="n">
        <v>0</v>
      </c>
      <c r="F10" s="6">
        <f>MAX(0,D10-E10)</f>
        <v/>
      </c>
      <c r="G10" s="6" t="n">
        <v>3.14</v>
      </c>
      <c r="H10" s="6">
        <f>IF(F10=0,0,ROUNDUP(F10/G10,0))</f>
        <v/>
      </c>
      <c r="I10" s="7">
        <f>H10*'Costco Price Book'!E10</f>
        <v/>
      </c>
      <c r="J10" s="12">
        <f>MAX(0,H10*G10-F10)</f>
        <v/>
      </c>
    </row>
    <row r="11">
      <c r="A11" s="6" t="inlineStr">
        <is>
          <t>TUR</t>
        </is>
      </c>
      <c r="B11" s="6" t="inlineStr">
        <is>
          <t>Lean ground turkey</t>
        </is>
      </c>
      <c r="C11" s="6" t="inlineStr">
        <is>
          <t>lb</t>
        </is>
      </c>
      <c r="D11" s="12">
        <f>(SUMIFS('Recipe Ingredients'!$E$5:$E$397,'Recipe Ingredients'!$C$5:$C$397,$A11,'Recipe Ingredients'!$A$5:$A$397,'Tour Planner'!$B$5)+SUMIFS('Recipe Ingredients'!$E$5:$E$397,'Recipe Ingredients'!$C$5:$C$397,$A11,'Recipe Ingredients'!$A$5:$A$397,'Tour Planner'!$D$5))*'Tour Planner'!$F$5/5+(SUMIFS('Recipe Ingredients'!$E$5:$E$397,'Recipe Ingredients'!$C$5:$C$397,$A11,'Recipe Ingredients'!$A$5:$A$397,'Tour Planner'!$B$6)+SUMIFS('Recipe Ingredients'!$E$5:$E$397,'Recipe Ingredients'!$C$5:$C$397,$A11,'Recipe Ingredients'!$A$5:$A$397,'Tour Planner'!$D$6))*'Tour Planner'!$F$6/5+(SUMIFS('Recipe Ingredients'!$E$5:$E$397,'Recipe Ingredients'!$C$5:$C$397,$A11,'Recipe Ingredients'!$A$5:$A$397,'Tour Planner'!$B$7)+SUMIFS('Recipe Ingredients'!$E$5:$E$397,'Recipe Ingredients'!$C$5:$C$397,$A11,'Recipe Ingredients'!$A$5:$A$397,'Tour Planner'!$D$7))*'Tour Planner'!$F$7/5+(SUMIFS('Recipe Ingredients'!$E$5:$E$397,'Recipe Ingredients'!$C$5:$C$397,$A11,'Recipe Ingredients'!$A$5:$A$397,'Tour Planner'!$B$8)+SUMIFS('Recipe Ingredients'!$E$5:$E$397,'Recipe Ingredients'!$C$5:$C$397,$A11,'Recipe Ingredients'!$A$5:$A$397,'Tour Planner'!$D$8))*'Tour Planner'!$F$8/5+(SUMIFS('Recipe Ingredients'!$E$5:$E$397,'Recipe Ingredients'!$C$5:$C$397,$A11,'Recipe Ingredients'!$A$5:$A$397,'Tour Planner'!$B$9)+SUMIFS('Recipe Ingredients'!$E$5:$E$397,'Recipe Ingredients'!$C$5:$C$397,$A11,'Recipe Ingredients'!$A$5:$A$397,'Tour Planner'!$D$9))*'Tour Planner'!$F$9/5+(SUMIFS('Recipe Ingredients'!$E$5:$E$397,'Recipe Ingredients'!$C$5:$C$397,$A11,'Recipe Ingredients'!$A$5:$A$397,'Tour Planner'!$B$10)+SUMIFS('Recipe Ingredients'!$E$5:$E$397,'Recipe Ingredients'!$C$5:$C$397,$A11,'Recipe Ingredients'!$A$5:$A$397,'Tour Planner'!$D$10))*'Tour Planner'!$F$10/5+(SUMIFS('Recipe Ingredients'!$E$5:$E$397,'Recipe Ingredients'!$C$5:$C$397,$A11,'Recipe Ingredients'!$A$5:$A$397,'Tour Planner'!$B$11)+SUMIFS('Recipe Ingredients'!$E$5:$E$397,'Recipe Ingredients'!$C$5:$C$397,$A11,'Recipe Ingredients'!$A$5:$A$397,'Tour Planner'!$D$11))*'Tour Planner'!$F$11/5+(SUMIFS('Recipe Ingredients'!$E$5:$E$397,'Recipe Ingredients'!$C$5:$C$397,$A11,'Recipe Ingredients'!$A$5:$A$397,'Tour Planner'!$B$12)+SUMIFS('Recipe Ingredients'!$E$5:$E$397,'Recipe Ingredients'!$C$5:$C$397,$A11,'Recipe Ingredients'!$A$5:$A$397,'Tour Planner'!$D$12))*'Tour Planner'!$F$12/5+(SUMIFS('Recipe Ingredients'!$E$5:$E$397,'Recipe Ingredients'!$C$5:$C$397,$A11,'Recipe Ingredients'!$A$5:$A$397,'Tour Planner'!$B$13)+SUMIFS('Recipe Ingredients'!$E$5:$E$397,'Recipe Ingredients'!$C$5:$C$397,$A11,'Recipe Ingredients'!$A$5:$A$397,'Tour Planner'!$D$13))*'Tour Planner'!$F$13/5+(SUMIFS('Recipe Ingredients'!$E$5:$E$397,'Recipe Ingredients'!$C$5:$C$397,$A11,'Recipe Ingredients'!$A$5:$A$397,'Tour Planner'!$B$14)+SUMIFS('Recipe Ingredients'!$E$5:$E$397,'Recipe Ingredients'!$C$5:$C$397,$A11,'Recipe Ingredients'!$A$5:$A$397,'Tour Planner'!$D$14))*'Tour Planner'!$F$14/5</f>
        <v/>
      </c>
      <c r="E11" s="9" t="n">
        <v>0</v>
      </c>
      <c r="F11" s="6">
        <f>MAX(0,D11-E11)</f>
        <v/>
      </c>
      <c r="G11" s="6" t="n">
        <v>6.8</v>
      </c>
      <c r="H11" s="6">
        <f>IF(F11=0,0,ROUNDUP(F11/G11,0))</f>
        <v/>
      </c>
      <c r="I11" s="7">
        <f>H11*'Costco Price Book'!E11</f>
        <v/>
      </c>
      <c r="J11" s="12">
        <f>MAX(0,H11*G11-F11)</f>
        <v/>
      </c>
    </row>
    <row r="12">
      <c r="A12" s="6" t="inlineStr">
        <is>
          <t>RIC</t>
        </is>
      </c>
      <c r="B12" s="6" t="inlineStr">
        <is>
          <t>Long-grain white rice</t>
        </is>
      </c>
      <c r="C12" s="6" t="inlineStr">
        <is>
          <t>lb</t>
        </is>
      </c>
      <c r="D12" s="12">
        <f>(SUMIFS('Recipe Ingredients'!$E$5:$E$397,'Recipe Ingredients'!$C$5:$C$397,$A12,'Recipe Ingredients'!$A$5:$A$397,'Tour Planner'!$B$5)+SUMIFS('Recipe Ingredients'!$E$5:$E$397,'Recipe Ingredients'!$C$5:$C$397,$A12,'Recipe Ingredients'!$A$5:$A$397,'Tour Planner'!$D$5))*'Tour Planner'!$F$5/5+(SUMIFS('Recipe Ingredients'!$E$5:$E$397,'Recipe Ingredients'!$C$5:$C$397,$A12,'Recipe Ingredients'!$A$5:$A$397,'Tour Planner'!$B$6)+SUMIFS('Recipe Ingredients'!$E$5:$E$397,'Recipe Ingredients'!$C$5:$C$397,$A12,'Recipe Ingredients'!$A$5:$A$397,'Tour Planner'!$D$6))*'Tour Planner'!$F$6/5+(SUMIFS('Recipe Ingredients'!$E$5:$E$397,'Recipe Ingredients'!$C$5:$C$397,$A12,'Recipe Ingredients'!$A$5:$A$397,'Tour Planner'!$B$7)+SUMIFS('Recipe Ingredients'!$E$5:$E$397,'Recipe Ingredients'!$C$5:$C$397,$A12,'Recipe Ingredients'!$A$5:$A$397,'Tour Planner'!$D$7))*'Tour Planner'!$F$7/5+(SUMIFS('Recipe Ingredients'!$E$5:$E$397,'Recipe Ingredients'!$C$5:$C$397,$A12,'Recipe Ingredients'!$A$5:$A$397,'Tour Planner'!$B$8)+SUMIFS('Recipe Ingredients'!$E$5:$E$397,'Recipe Ingredients'!$C$5:$C$397,$A12,'Recipe Ingredients'!$A$5:$A$397,'Tour Planner'!$D$8))*'Tour Planner'!$F$8/5+(SUMIFS('Recipe Ingredients'!$E$5:$E$397,'Recipe Ingredients'!$C$5:$C$397,$A12,'Recipe Ingredients'!$A$5:$A$397,'Tour Planner'!$B$9)+SUMIFS('Recipe Ingredients'!$E$5:$E$397,'Recipe Ingredients'!$C$5:$C$397,$A12,'Recipe Ingredients'!$A$5:$A$397,'Tour Planner'!$D$9))*'Tour Planner'!$F$9/5+(SUMIFS('Recipe Ingredients'!$E$5:$E$397,'Recipe Ingredients'!$C$5:$C$397,$A12,'Recipe Ingredients'!$A$5:$A$397,'Tour Planner'!$B$10)+SUMIFS('Recipe Ingredients'!$E$5:$E$397,'Recipe Ingredients'!$C$5:$C$397,$A12,'Recipe Ingredients'!$A$5:$A$397,'Tour Planner'!$D$10))*'Tour Planner'!$F$10/5+(SUMIFS('Recipe Ingredients'!$E$5:$E$397,'Recipe Ingredients'!$C$5:$C$397,$A12,'Recipe Ingredients'!$A$5:$A$397,'Tour Planner'!$B$11)+SUMIFS('Recipe Ingredients'!$E$5:$E$397,'Recipe Ingredients'!$C$5:$C$397,$A12,'Recipe Ingredients'!$A$5:$A$397,'Tour Planner'!$D$11))*'Tour Planner'!$F$11/5+(SUMIFS('Recipe Ingredients'!$E$5:$E$397,'Recipe Ingredients'!$C$5:$C$397,$A12,'Recipe Ingredients'!$A$5:$A$397,'Tour Planner'!$B$12)+SUMIFS('Recipe Ingredients'!$E$5:$E$397,'Recipe Ingredients'!$C$5:$C$397,$A12,'Recipe Ingredients'!$A$5:$A$397,'Tour Planner'!$D$12))*'Tour Planner'!$F$12/5+(SUMIFS('Recipe Ingredients'!$E$5:$E$397,'Recipe Ingredients'!$C$5:$C$397,$A12,'Recipe Ingredients'!$A$5:$A$397,'Tour Planner'!$B$13)+SUMIFS('Recipe Ingredients'!$E$5:$E$397,'Recipe Ingredients'!$C$5:$C$397,$A12,'Recipe Ingredients'!$A$5:$A$397,'Tour Planner'!$D$13))*'Tour Planner'!$F$13/5+(SUMIFS('Recipe Ingredients'!$E$5:$E$397,'Recipe Ingredients'!$C$5:$C$397,$A12,'Recipe Ingredients'!$A$5:$A$397,'Tour Planner'!$B$14)+SUMIFS('Recipe Ingredients'!$E$5:$E$397,'Recipe Ingredients'!$C$5:$C$397,$A12,'Recipe Ingredients'!$A$5:$A$397,'Tour Planner'!$D$14))*'Tour Planner'!$F$14/5</f>
        <v/>
      </c>
      <c r="E12" s="9" t="n">
        <v>0</v>
      </c>
      <c r="F12" s="6">
        <f>MAX(0,D12-E12)</f>
        <v/>
      </c>
      <c r="G12" s="6" t="n">
        <v>25</v>
      </c>
      <c r="H12" s="6">
        <f>IF(F12=0,0,ROUNDUP(F12/G12,0))</f>
        <v/>
      </c>
      <c r="I12" s="7">
        <f>H12*'Costco Price Book'!E12</f>
        <v/>
      </c>
      <c r="J12" s="12">
        <f>MAX(0,H12*G12-F12)</f>
        <v/>
      </c>
    </row>
    <row r="13">
      <c r="A13" s="6" t="inlineStr">
        <is>
          <t>PAS</t>
        </is>
      </c>
      <c r="B13" s="6" t="inlineStr">
        <is>
          <t>Spaghetti / pasta</t>
        </is>
      </c>
      <c r="C13" s="6" t="inlineStr">
        <is>
          <t>lb</t>
        </is>
      </c>
      <c r="D13" s="12">
        <f>(SUMIFS('Recipe Ingredients'!$E$5:$E$397,'Recipe Ingredients'!$C$5:$C$397,$A13,'Recipe Ingredients'!$A$5:$A$397,'Tour Planner'!$B$5)+SUMIFS('Recipe Ingredients'!$E$5:$E$397,'Recipe Ingredients'!$C$5:$C$397,$A13,'Recipe Ingredients'!$A$5:$A$397,'Tour Planner'!$D$5))*'Tour Planner'!$F$5/5+(SUMIFS('Recipe Ingredients'!$E$5:$E$397,'Recipe Ingredients'!$C$5:$C$397,$A13,'Recipe Ingredients'!$A$5:$A$397,'Tour Planner'!$B$6)+SUMIFS('Recipe Ingredients'!$E$5:$E$397,'Recipe Ingredients'!$C$5:$C$397,$A13,'Recipe Ingredients'!$A$5:$A$397,'Tour Planner'!$D$6))*'Tour Planner'!$F$6/5+(SUMIFS('Recipe Ingredients'!$E$5:$E$397,'Recipe Ingredients'!$C$5:$C$397,$A13,'Recipe Ingredients'!$A$5:$A$397,'Tour Planner'!$B$7)+SUMIFS('Recipe Ingredients'!$E$5:$E$397,'Recipe Ingredients'!$C$5:$C$397,$A13,'Recipe Ingredients'!$A$5:$A$397,'Tour Planner'!$D$7))*'Tour Planner'!$F$7/5+(SUMIFS('Recipe Ingredients'!$E$5:$E$397,'Recipe Ingredients'!$C$5:$C$397,$A13,'Recipe Ingredients'!$A$5:$A$397,'Tour Planner'!$B$8)+SUMIFS('Recipe Ingredients'!$E$5:$E$397,'Recipe Ingredients'!$C$5:$C$397,$A13,'Recipe Ingredients'!$A$5:$A$397,'Tour Planner'!$D$8))*'Tour Planner'!$F$8/5+(SUMIFS('Recipe Ingredients'!$E$5:$E$397,'Recipe Ingredients'!$C$5:$C$397,$A13,'Recipe Ingredients'!$A$5:$A$397,'Tour Planner'!$B$9)+SUMIFS('Recipe Ingredients'!$E$5:$E$397,'Recipe Ingredients'!$C$5:$C$397,$A13,'Recipe Ingredients'!$A$5:$A$397,'Tour Planner'!$D$9))*'Tour Planner'!$F$9/5+(SUMIFS('Recipe Ingredients'!$E$5:$E$397,'Recipe Ingredients'!$C$5:$C$397,$A13,'Recipe Ingredients'!$A$5:$A$397,'Tour Planner'!$B$10)+SUMIFS('Recipe Ingredients'!$E$5:$E$397,'Recipe Ingredients'!$C$5:$C$397,$A13,'Recipe Ingredients'!$A$5:$A$397,'Tour Planner'!$D$10))*'Tour Planner'!$F$10/5+(SUMIFS('Recipe Ingredients'!$E$5:$E$397,'Recipe Ingredients'!$C$5:$C$397,$A13,'Recipe Ingredients'!$A$5:$A$397,'Tour Planner'!$B$11)+SUMIFS('Recipe Ingredients'!$E$5:$E$397,'Recipe Ingredients'!$C$5:$C$397,$A13,'Recipe Ingredients'!$A$5:$A$397,'Tour Planner'!$D$11))*'Tour Planner'!$F$11/5+(SUMIFS('Recipe Ingredients'!$E$5:$E$397,'Recipe Ingredients'!$C$5:$C$397,$A13,'Recipe Ingredients'!$A$5:$A$397,'Tour Planner'!$B$12)+SUMIFS('Recipe Ingredients'!$E$5:$E$397,'Recipe Ingredients'!$C$5:$C$397,$A13,'Recipe Ingredients'!$A$5:$A$397,'Tour Planner'!$D$12))*'Tour Planner'!$F$12/5+(SUMIFS('Recipe Ingredients'!$E$5:$E$397,'Recipe Ingredients'!$C$5:$C$397,$A13,'Recipe Ingredients'!$A$5:$A$397,'Tour Planner'!$B$13)+SUMIFS('Recipe Ingredients'!$E$5:$E$397,'Recipe Ingredients'!$C$5:$C$397,$A13,'Recipe Ingredients'!$A$5:$A$397,'Tour Planner'!$D$13))*'Tour Planner'!$F$13/5+(SUMIFS('Recipe Ingredients'!$E$5:$E$397,'Recipe Ingredients'!$C$5:$C$397,$A13,'Recipe Ingredients'!$A$5:$A$397,'Tour Planner'!$B$14)+SUMIFS('Recipe Ingredients'!$E$5:$E$397,'Recipe Ingredients'!$C$5:$C$397,$A13,'Recipe Ingredients'!$A$5:$A$397,'Tour Planner'!$D$14))*'Tour Planner'!$F$14/5</f>
        <v/>
      </c>
      <c r="E13" s="9" t="n">
        <v>0</v>
      </c>
      <c r="F13" s="6">
        <f>MAX(0,D13-E13)</f>
        <v/>
      </c>
      <c r="G13" s="6" t="n">
        <v>8.800000000000001</v>
      </c>
      <c r="H13" s="6">
        <f>IF(F13=0,0,ROUNDUP(F13/G13,0))</f>
        <v/>
      </c>
      <c r="I13" s="7">
        <f>H13*'Costco Price Book'!E13</f>
        <v/>
      </c>
      <c r="J13" s="12">
        <f>MAX(0,H13*G13-F13)</f>
        <v/>
      </c>
    </row>
    <row r="14">
      <c r="A14" s="6" t="inlineStr">
        <is>
          <t>TOR</t>
        </is>
      </c>
      <c r="B14" s="6" t="inlineStr">
        <is>
          <t>6-inch flour tortillas</t>
        </is>
      </c>
      <c r="C14" s="6" t="inlineStr">
        <is>
          <t>each</t>
        </is>
      </c>
      <c r="D14" s="12">
        <f>(SUMIFS('Recipe Ingredients'!$E$5:$E$397,'Recipe Ingredients'!$C$5:$C$397,$A14,'Recipe Ingredients'!$A$5:$A$397,'Tour Planner'!$B$5)+SUMIFS('Recipe Ingredients'!$E$5:$E$397,'Recipe Ingredients'!$C$5:$C$397,$A14,'Recipe Ingredients'!$A$5:$A$397,'Tour Planner'!$D$5))*'Tour Planner'!$F$5/5+(SUMIFS('Recipe Ingredients'!$E$5:$E$397,'Recipe Ingredients'!$C$5:$C$397,$A14,'Recipe Ingredients'!$A$5:$A$397,'Tour Planner'!$B$6)+SUMIFS('Recipe Ingredients'!$E$5:$E$397,'Recipe Ingredients'!$C$5:$C$397,$A14,'Recipe Ingredients'!$A$5:$A$397,'Tour Planner'!$D$6))*'Tour Planner'!$F$6/5+(SUMIFS('Recipe Ingredients'!$E$5:$E$397,'Recipe Ingredients'!$C$5:$C$397,$A14,'Recipe Ingredients'!$A$5:$A$397,'Tour Planner'!$B$7)+SUMIFS('Recipe Ingredients'!$E$5:$E$397,'Recipe Ingredients'!$C$5:$C$397,$A14,'Recipe Ingredients'!$A$5:$A$397,'Tour Planner'!$D$7))*'Tour Planner'!$F$7/5+(SUMIFS('Recipe Ingredients'!$E$5:$E$397,'Recipe Ingredients'!$C$5:$C$397,$A14,'Recipe Ingredients'!$A$5:$A$397,'Tour Planner'!$B$8)+SUMIFS('Recipe Ingredients'!$E$5:$E$397,'Recipe Ingredients'!$C$5:$C$397,$A14,'Recipe Ingredients'!$A$5:$A$397,'Tour Planner'!$D$8))*'Tour Planner'!$F$8/5+(SUMIFS('Recipe Ingredients'!$E$5:$E$397,'Recipe Ingredients'!$C$5:$C$397,$A14,'Recipe Ingredients'!$A$5:$A$397,'Tour Planner'!$B$9)+SUMIFS('Recipe Ingredients'!$E$5:$E$397,'Recipe Ingredients'!$C$5:$C$397,$A14,'Recipe Ingredients'!$A$5:$A$397,'Tour Planner'!$D$9))*'Tour Planner'!$F$9/5+(SUMIFS('Recipe Ingredients'!$E$5:$E$397,'Recipe Ingredients'!$C$5:$C$397,$A14,'Recipe Ingredients'!$A$5:$A$397,'Tour Planner'!$B$10)+SUMIFS('Recipe Ingredients'!$E$5:$E$397,'Recipe Ingredients'!$C$5:$C$397,$A14,'Recipe Ingredients'!$A$5:$A$397,'Tour Planner'!$D$10))*'Tour Planner'!$F$10/5+(SUMIFS('Recipe Ingredients'!$E$5:$E$397,'Recipe Ingredients'!$C$5:$C$397,$A14,'Recipe Ingredients'!$A$5:$A$397,'Tour Planner'!$B$11)+SUMIFS('Recipe Ingredients'!$E$5:$E$397,'Recipe Ingredients'!$C$5:$C$397,$A14,'Recipe Ingredients'!$A$5:$A$397,'Tour Planner'!$D$11))*'Tour Planner'!$F$11/5+(SUMIFS('Recipe Ingredients'!$E$5:$E$397,'Recipe Ingredients'!$C$5:$C$397,$A14,'Recipe Ingredients'!$A$5:$A$397,'Tour Planner'!$B$12)+SUMIFS('Recipe Ingredients'!$E$5:$E$397,'Recipe Ingredients'!$C$5:$C$397,$A14,'Recipe Ingredients'!$A$5:$A$397,'Tour Planner'!$D$12))*'Tour Planner'!$F$12/5+(SUMIFS('Recipe Ingredients'!$E$5:$E$397,'Recipe Ingredients'!$C$5:$C$397,$A14,'Recipe Ingredients'!$A$5:$A$397,'Tour Planner'!$B$13)+SUMIFS('Recipe Ingredients'!$E$5:$E$397,'Recipe Ingredients'!$C$5:$C$397,$A14,'Recipe Ingredients'!$A$5:$A$397,'Tour Planner'!$D$13))*'Tour Planner'!$F$13/5+(SUMIFS('Recipe Ingredients'!$E$5:$E$397,'Recipe Ingredients'!$C$5:$C$397,$A14,'Recipe Ingredients'!$A$5:$A$397,'Tour Planner'!$B$14)+SUMIFS('Recipe Ingredients'!$E$5:$E$397,'Recipe Ingredients'!$C$5:$C$397,$A14,'Recipe Ingredients'!$A$5:$A$397,'Tour Planner'!$D$14))*'Tour Planner'!$F$14/5</f>
        <v/>
      </c>
      <c r="E14" s="9" t="n">
        <v>0</v>
      </c>
      <c r="F14" s="6">
        <f>MAX(0,D14-E14)</f>
        <v/>
      </c>
      <c r="G14" s="6" t="n">
        <v>40</v>
      </c>
      <c r="H14" s="6">
        <f>IF(F14=0,0,ROUNDUP(F14/G14,0))</f>
        <v/>
      </c>
      <c r="I14" s="7">
        <f>H14*'Costco Price Book'!E14</f>
        <v/>
      </c>
      <c r="J14" s="12">
        <f>MAX(0,H14*G14-F14)</f>
        <v/>
      </c>
    </row>
    <row r="15">
      <c r="A15" s="6" t="inlineStr">
        <is>
          <t>BUR</t>
        </is>
      </c>
      <c r="B15" s="6" t="inlineStr">
        <is>
          <t>8-inch flour tortillas</t>
        </is>
      </c>
      <c r="C15" s="6" t="inlineStr">
        <is>
          <t>each</t>
        </is>
      </c>
      <c r="D15" s="12">
        <f>(SUMIFS('Recipe Ingredients'!$E$5:$E$397,'Recipe Ingredients'!$C$5:$C$397,$A15,'Recipe Ingredients'!$A$5:$A$397,'Tour Planner'!$B$5)+SUMIFS('Recipe Ingredients'!$E$5:$E$397,'Recipe Ingredients'!$C$5:$C$397,$A15,'Recipe Ingredients'!$A$5:$A$397,'Tour Planner'!$D$5))*'Tour Planner'!$F$5/5+(SUMIFS('Recipe Ingredients'!$E$5:$E$397,'Recipe Ingredients'!$C$5:$C$397,$A15,'Recipe Ingredients'!$A$5:$A$397,'Tour Planner'!$B$6)+SUMIFS('Recipe Ingredients'!$E$5:$E$397,'Recipe Ingredients'!$C$5:$C$397,$A15,'Recipe Ingredients'!$A$5:$A$397,'Tour Planner'!$D$6))*'Tour Planner'!$F$6/5+(SUMIFS('Recipe Ingredients'!$E$5:$E$397,'Recipe Ingredients'!$C$5:$C$397,$A15,'Recipe Ingredients'!$A$5:$A$397,'Tour Planner'!$B$7)+SUMIFS('Recipe Ingredients'!$E$5:$E$397,'Recipe Ingredients'!$C$5:$C$397,$A15,'Recipe Ingredients'!$A$5:$A$397,'Tour Planner'!$D$7))*'Tour Planner'!$F$7/5+(SUMIFS('Recipe Ingredients'!$E$5:$E$397,'Recipe Ingredients'!$C$5:$C$397,$A15,'Recipe Ingredients'!$A$5:$A$397,'Tour Planner'!$B$8)+SUMIFS('Recipe Ingredients'!$E$5:$E$397,'Recipe Ingredients'!$C$5:$C$397,$A15,'Recipe Ingredients'!$A$5:$A$397,'Tour Planner'!$D$8))*'Tour Planner'!$F$8/5+(SUMIFS('Recipe Ingredients'!$E$5:$E$397,'Recipe Ingredients'!$C$5:$C$397,$A15,'Recipe Ingredients'!$A$5:$A$397,'Tour Planner'!$B$9)+SUMIFS('Recipe Ingredients'!$E$5:$E$397,'Recipe Ingredients'!$C$5:$C$397,$A15,'Recipe Ingredients'!$A$5:$A$397,'Tour Planner'!$D$9))*'Tour Planner'!$F$9/5+(SUMIFS('Recipe Ingredients'!$E$5:$E$397,'Recipe Ingredients'!$C$5:$C$397,$A15,'Recipe Ingredients'!$A$5:$A$397,'Tour Planner'!$B$10)+SUMIFS('Recipe Ingredients'!$E$5:$E$397,'Recipe Ingredients'!$C$5:$C$397,$A15,'Recipe Ingredients'!$A$5:$A$397,'Tour Planner'!$D$10))*'Tour Planner'!$F$10/5+(SUMIFS('Recipe Ingredients'!$E$5:$E$397,'Recipe Ingredients'!$C$5:$C$397,$A15,'Recipe Ingredients'!$A$5:$A$397,'Tour Planner'!$B$11)+SUMIFS('Recipe Ingredients'!$E$5:$E$397,'Recipe Ingredients'!$C$5:$C$397,$A15,'Recipe Ingredients'!$A$5:$A$397,'Tour Planner'!$D$11))*'Tour Planner'!$F$11/5+(SUMIFS('Recipe Ingredients'!$E$5:$E$397,'Recipe Ingredients'!$C$5:$C$397,$A15,'Recipe Ingredients'!$A$5:$A$397,'Tour Planner'!$B$12)+SUMIFS('Recipe Ingredients'!$E$5:$E$397,'Recipe Ingredients'!$C$5:$C$397,$A15,'Recipe Ingredients'!$A$5:$A$397,'Tour Planner'!$D$12))*'Tour Planner'!$F$12/5+(SUMIFS('Recipe Ingredients'!$E$5:$E$397,'Recipe Ingredients'!$C$5:$C$397,$A15,'Recipe Ingredients'!$A$5:$A$397,'Tour Planner'!$B$13)+SUMIFS('Recipe Ingredients'!$E$5:$E$397,'Recipe Ingredients'!$C$5:$C$397,$A15,'Recipe Ingredients'!$A$5:$A$397,'Tour Planner'!$D$13))*'Tour Planner'!$F$13/5+(SUMIFS('Recipe Ingredients'!$E$5:$E$397,'Recipe Ingredients'!$C$5:$C$397,$A15,'Recipe Ingredients'!$A$5:$A$397,'Tour Planner'!$B$14)+SUMIFS('Recipe Ingredients'!$E$5:$E$397,'Recipe Ingredients'!$C$5:$C$397,$A15,'Recipe Ingredients'!$A$5:$A$397,'Tour Planner'!$D$14))*'Tour Planner'!$F$14/5</f>
        <v/>
      </c>
      <c r="E15" s="9" t="n">
        <v>0</v>
      </c>
      <c r="F15" s="6">
        <f>MAX(0,D15-E15)</f>
        <v/>
      </c>
      <c r="G15" s="6" t="n">
        <v>36</v>
      </c>
      <c r="H15" s="6">
        <f>IF(F15=0,0,ROUNDUP(F15/G15,0))</f>
        <v/>
      </c>
      <c r="I15" s="7">
        <f>H15*'Costco Price Book'!E15</f>
        <v/>
      </c>
      <c r="J15" s="12">
        <f>MAX(0,H15*G15-F15)</f>
        <v/>
      </c>
    </row>
    <row r="16">
      <c r="A16" s="6" t="inlineStr">
        <is>
          <t>CHE</t>
        </is>
      </c>
      <c r="B16" s="6" t="inlineStr">
        <is>
          <t>Shredded Mexican blend cheese</t>
        </is>
      </c>
      <c r="C16" s="6" t="inlineStr">
        <is>
          <t>lb</t>
        </is>
      </c>
      <c r="D16" s="12">
        <f>(SUMIFS('Recipe Ingredients'!$E$5:$E$397,'Recipe Ingredients'!$C$5:$C$397,$A16,'Recipe Ingredients'!$A$5:$A$397,'Tour Planner'!$B$5)+SUMIFS('Recipe Ingredients'!$E$5:$E$397,'Recipe Ingredients'!$C$5:$C$397,$A16,'Recipe Ingredients'!$A$5:$A$397,'Tour Planner'!$D$5))*'Tour Planner'!$F$5/5+(SUMIFS('Recipe Ingredients'!$E$5:$E$397,'Recipe Ingredients'!$C$5:$C$397,$A16,'Recipe Ingredients'!$A$5:$A$397,'Tour Planner'!$B$6)+SUMIFS('Recipe Ingredients'!$E$5:$E$397,'Recipe Ingredients'!$C$5:$C$397,$A16,'Recipe Ingredients'!$A$5:$A$397,'Tour Planner'!$D$6))*'Tour Planner'!$F$6/5+(SUMIFS('Recipe Ingredients'!$E$5:$E$397,'Recipe Ingredients'!$C$5:$C$397,$A16,'Recipe Ingredients'!$A$5:$A$397,'Tour Planner'!$B$7)+SUMIFS('Recipe Ingredients'!$E$5:$E$397,'Recipe Ingredients'!$C$5:$C$397,$A16,'Recipe Ingredients'!$A$5:$A$397,'Tour Planner'!$D$7))*'Tour Planner'!$F$7/5+(SUMIFS('Recipe Ingredients'!$E$5:$E$397,'Recipe Ingredients'!$C$5:$C$397,$A16,'Recipe Ingredients'!$A$5:$A$397,'Tour Planner'!$B$8)+SUMIFS('Recipe Ingredients'!$E$5:$E$397,'Recipe Ingredients'!$C$5:$C$397,$A16,'Recipe Ingredients'!$A$5:$A$397,'Tour Planner'!$D$8))*'Tour Planner'!$F$8/5+(SUMIFS('Recipe Ingredients'!$E$5:$E$397,'Recipe Ingredients'!$C$5:$C$397,$A16,'Recipe Ingredients'!$A$5:$A$397,'Tour Planner'!$B$9)+SUMIFS('Recipe Ingredients'!$E$5:$E$397,'Recipe Ingredients'!$C$5:$C$397,$A16,'Recipe Ingredients'!$A$5:$A$397,'Tour Planner'!$D$9))*'Tour Planner'!$F$9/5+(SUMIFS('Recipe Ingredients'!$E$5:$E$397,'Recipe Ingredients'!$C$5:$C$397,$A16,'Recipe Ingredients'!$A$5:$A$397,'Tour Planner'!$B$10)+SUMIFS('Recipe Ingredients'!$E$5:$E$397,'Recipe Ingredients'!$C$5:$C$397,$A16,'Recipe Ingredients'!$A$5:$A$397,'Tour Planner'!$D$10))*'Tour Planner'!$F$10/5+(SUMIFS('Recipe Ingredients'!$E$5:$E$397,'Recipe Ingredients'!$C$5:$C$397,$A16,'Recipe Ingredients'!$A$5:$A$397,'Tour Planner'!$B$11)+SUMIFS('Recipe Ingredients'!$E$5:$E$397,'Recipe Ingredients'!$C$5:$C$397,$A16,'Recipe Ingredients'!$A$5:$A$397,'Tour Planner'!$D$11))*'Tour Planner'!$F$11/5+(SUMIFS('Recipe Ingredients'!$E$5:$E$397,'Recipe Ingredients'!$C$5:$C$397,$A16,'Recipe Ingredients'!$A$5:$A$397,'Tour Planner'!$B$12)+SUMIFS('Recipe Ingredients'!$E$5:$E$397,'Recipe Ingredients'!$C$5:$C$397,$A16,'Recipe Ingredients'!$A$5:$A$397,'Tour Planner'!$D$12))*'Tour Planner'!$F$12/5+(SUMIFS('Recipe Ingredients'!$E$5:$E$397,'Recipe Ingredients'!$C$5:$C$397,$A16,'Recipe Ingredients'!$A$5:$A$397,'Tour Planner'!$B$13)+SUMIFS('Recipe Ingredients'!$E$5:$E$397,'Recipe Ingredients'!$C$5:$C$397,$A16,'Recipe Ingredients'!$A$5:$A$397,'Tour Planner'!$D$13))*'Tour Planner'!$F$13/5+(SUMIFS('Recipe Ingredients'!$E$5:$E$397,'Recipe Ingredients'!$C$5:$C$397,$A16,'Recipe Ingredients'!$A$5:$A$397,'Tour Planner'!$B$14)+SUMIFS('Recipe Ingredients'!$E$5:$E$397,'Recipe Ingredients'!$C$5:$C$397,$A16,'Recipe Ingredients'!$A$5:$A$397,'Tour Planner'!$D$14))*'Tour Planner'!$F$14/5</f>
        <v/>
      </c>
      <c r="E16" s="9" t="n">
        <v>0</v>
      </c>
      <c r="F16" s="6">
        <f>MAX(0,D16-E16)</f>
        <v/>
      </c>
      <c r="G16" s="6" t="n">
        <v>5</v>
      </c>
      <c r="H16" s="6">
        <f>IF(F16=0,0,ROUNDUP(F16/G16,0))</f>
        <v/>
      </c>
      <c r="I16" s="7">
        <f>H16*'Costco Price Book'!E16</f>
        <v/>
      </c>
      <c r="J16" s="12">
        <f>MAX(0,H16*G16-F16)</f>
        <v/>
      </c>
    </row>
    <row r="17">
      <c r="A17" s="6" t="inlineStr">
        <is>
          <t>MOZ</t>
        </is>
      </c>
      <c r="B17" s="6" t="inlineStr">
        <is>
          <t>Shredded mozzarella</t>
        </is>
      </c>
      <c r="C17" s="6" t="inlineStr">
        <is>
          <t>lb</t>
        </is>
      </c>
      <c r="D17" s="12">
        <f>(SUMIFS('Recipe Ingredients'!$E$5:$E$397,'Recipe Ingredients'!$C$5:$C$397,$A17,'Recipe Ingredients'!$A$5:$A$397,'Tour Planner'!$B$5)+SUMIFS('Recipe Ingredients'!$E$5:$E$397,'Recipe Ingredients'!$C$5:$C$397,$A17,'Recipe Ingredients'!$A$5:$A$397,'Tour Planner'!$D$5))*'Tour Planner'!$F$5/5+(SUMIFS('Recipe Ingredients'!$E$5:$E$397,'Recipe Ingredients'!$C$5:$C$397,$A17,'Recipe Ingredients'!$A$5:$A$397,'Tour Planner'!$B$6)+SUMIFS('Recipe Ingredients'!$E$5:$E$397,'Recipe Ingredients'!$C$5:$C$397,$A17,'Recipe Ingredients'!$A$5:$A$397,'Tour Planner'!$D$6))*'Tour Planner'!$F$6/5+(SUMIFS('Recipe Ingredients'!$E$5:$E$397,'Recipe Ingredients'!$C$5:$C$397,$A17,'Recipe Ingredients'!$A$5:$A$397,'Tour Planner'!$B$7)+SUMIFS('Recipe Ingredients'!$E$5:$E$397,'Recipe Ingredients'!$C$5:$C$397,$A17,'Recipe Ingredients'!$A$5:$A$397,'Tour Planner'!$D$7))*'Tour Planner'!$F$7/5+(SUMIFS('Recipe Ingredients'!$E$5:$E$397,'Recipe Ingredients'!$C$5:$C$397,$A17,'Recipe Ingredients'!$A$5:$A$397,'Tour Planner'!$B$8)+SUMIFS('Recipe Ingredients'!$E$5:$E$397,'Recipe Ingredients'!$C$5:$C$397,$A17,'Recipe Ingredients'!$A$5:$A$397,'Tour Planner'!$D$8))*'Tour Planner'!$F$8/5+(SUMIFS('Recipe Ingredients'!$E$5:$E$397,'Recipe Ingredients'!$C$5:$C$397,$A17,'Recipe Ingredients'!$A$5:$A$397,'Tour Planner'!$B$9)+SUMIFS('Recipe Ingredients'!$E$5:$E$397,'Recipe Ingredients'!$C$5:$C$397,$A17,'Recipe Ingredients'!$A$5:$A$397,'Tour Planner'!$D$9))*'Tour Planner'!$F$9/5+(SUMIFS('Recipe Ingredients'!$E$5:$E$397,'Recipe Ingredients'!$C$5:$C$397,$A17,'Recipe Ingredients'!$A$5:$A$397,'Tour Planner'!$B$10)+SUMIFS('Recipe Ingredients'!$E$5:$E$397,'Recipe Ingredients'!$C$5:$C$397,$A17,'Recipe Ingredients'!$A$5:$A$397,'Tour Planner'!$D$10))*'Tour Planner'!$F$10/5+(SUMIFS('Recipe Ingredients'!$E$5:$E$397,'Recipe Ingredients'!$C$5:$C$397,$A17,'Recipe Ingredients'!$A$5:$A$397,'Tour Planner'!$B$11)+SUMIFS('Recipe Ingredients'!$E$5:$E$397,'Recipe Ingredients'!$C$5:$C$397,$A17,'Recipe Ingredients'!$A$5:$A$397,'Tour Planner'!$D$11))*'Tour Planner'!$F$11/5+(SUMIFS('Recipe Ingredients'!$E$5:$E$397,'Recipe Ingredients'!$C$5:$C$397,$A17,'Recipe Ingredients'!$A$5:$A$397,'Tour Planner'!$B$12)+SUMIFS('Recipe Ingredients'!$E$5:$E$397,'Recipe Ingredients'!$C$5:$C$397,$A17,'Recipe Ingredients'!$A$5:$A$397,'Tour Planner'!$D$12))*'Tour Planner'!$F$12/5+(SUMIFS('Recipe Ingredients'!$E$5:$E$397,'Recipe Ingredients'!$C$5:$C$397,$A17,'Recipe Ingredients'!$A$5:$A$397,'Tour Planner'!$B$13)+SUMIFS('Recipe Ingredients'!$E$5:$E$397,'Recipe Ingredients'!$C$5:$C$397,$A17,'Recipe Ingredients'!$A$5:$A$397,'Tour Planner'!$D$13))*'Tour Planner'!$F$13/5+(SUMIFS('Recipe Ingredients'!$E$5:$E$397,'Recipe Ingredients'!$C$5:$C$397,$A17,'Recipe Ingredients'!$A$5:$A$397,'Tour Planner'!$B$14)+SUMIFS('Recipe Ingredients'!$E$5:$E$397,'Recipe Ingredients'!$C$5:$C$397,$A17,'Recipe Ingredients'!$A$5:$A$397,'Tour Planner'!$D$14))*'Tour Planner'!$F$14/5</f>
        <v/>
      </c>
      <c r="E17" s="9" t="n">
        <v>0</v>
      </c>
      <c r="F17" s="6">
        <f>MAX(0,D17-E17)</f>
        <v/>
      </c>
      <c r="G17" s="6" t="n">
        <v>5</v>
      </c>
      <c r="H17" s="6">
        <f>IF(F17=0,0,ROUNDUP(F17/G17,0))</f>
        <v/>
      </c>
      <c r="I17" s="7">
        <f>H17*'Costco Price Book'!E17</f>
        <v/>
      </c>
      <c r="J17" s="12">
        <f>MAX(0,H17*G17-F17)</f>
        <v/>
      </c>
    </row>
    <row r="18">
      <c r="A18" s="6" t="inlineStr">
        <is>
          <t>VEG</t>
        </is>
      </c>
      <c r="B18" s="6" t="inlineStr">
        <is>
          <t>Frozen Normandy vegetables</t>
        </is>
      </c>
      <c r="C18" s="6" t="inlineStr">
        <is>
          <t>lb</t>
        </is>
      </c>
      <c r="D18" s="12">
        <f>(SUMIFS('Recipe Ingredients'!$E$5:$E$397,'Recipe Ingredients'!$C$5:$C$397,$A18,'Recipe Ingredients'!$A$5:$A$397,'Tour Planner'!$B$5)+SUMIFS('Recipe Ingredients'!$E$5:$E$397,'Recipe Ingredients'!$C$5:$C$397,$A18,'Recipe Ingredients'!$A$5:$A$397,'Tour Planner'!$D$5))*'Tour Planner'!$F$5/5+(SUMIFS('Recipe Ingredients'!$E$5:$E$397,'Recipe Ingredients'!$C$5:$C$397,$A18,'Recipe Ingredients'!$A$5:$A$397,'Tour Planner'!$B$6)+SUMIFS('Recipe Ingredients'!$E$5:$E$397,'Recipe Ingredients'!$C$5:$C$397,$A18,'Recipe Ingredients'!$A$5:$A$397,'Tour Planner'!$D$6))*'Tour Planner'!$F$6/5+(SUMIFS('Recipe Ingredients'!$E$5:$E$397,'Recipe Ingredients'!$C$5:$C$397,$A18,'Recipe Ingredients'!$A$5:$A$397,'Tour Planner'!$B$7)+SUMIFS('Recipe Ingredients'!$E$5:$E$397,'Recipe Ingredients'!$C$5:$C$397,$A18,'Recipe Ingredients'!$A$5:$A$397,'Tour Planner'!$D$7))*'Tour Planner'!$F$7/5+(SUMIFS('Recipe Ingredients'!$E$5:$E$397,'Recipe Ingredients'!$C$5:$C$397,$A18,'Recipe Ingredients'!$A$5:$A$397,'Tour Planner'!$B$8)+SUMIFS('Recipe Ingredients'!$E$5:$E$397,'Recipe Ingredients'!$C$5:$C$397,$A18,'Recipe Ingredients'!$A$5:$A$397,'Tour Planner'!$D$8))*'Tour Planner'!$F$8/5+(SUMIFS('Recipe Ingredients'!$E$5:$E$397,'Recipe Ingredients'!$C$5:$C$397,$A18,'Recipe Ingredients'!$A$5:$A$397,'Tour Planner'!$B$9)+SUMIFS('Recipe Ingredients'!$E$5:$E$397,'Recipe Ingredients'!$C$5:$C$397,$A18,'Recipe Ingredients'!$A$5:$A$397,'Tour Planner'!$D$9))*'Tour Planner'!$F$9/5+(SUMIFS('Recipe Ingredients'!$E$5:$E$397,'Recipe Ingredients'!$C$5:$C$397,$A18,'Recipe Ingredients'!$A$5:$A$397,'Tour Planner'!$B$10)+SUMIFS('Recipe Ingredients'!$E$5:$E$397,'Recipe Ingredients'!$C$5:$C$397,$A18,'Recipe Ingredients'!$A$5:$A$397,'Tour Planner'!$D$10))*'Tour Planner'!$F$10/5+(SUMIFS('Recipe Ingredients'!$E$5:$E$397,'Recipe Ingredients'!$C$5:$C$397,$A18,'Recipe Ingredients'!$A$5:$A$397,'Tour Planner'!$B$11)+SUMIFS('Recipe Ingredients'!$E$5:$E$397,'Recipe Ingredients'!$C$5:$C$397,$A18,'Recipe Ingredients'!$A$5:$A$397,'Tour Planner'!$D$11))*'Tour Planner'!$F$11/5+(SUMIFS('Recipe Ingredients'!$E$5:$E$397,'Recipe Ingredients'!$C$5:$C$397,$A18,'Recipe Ingredients'!$A$5:$A$397,'Tour Planner'!$B$12)+SUMIFS('Recipe Ingredients'!$E$5:$E$397,'Recipe Ingredients'!$C$5:$C$397,$A18,'Recipe Ingredients'!$A$5:$A$397,'Tour Planner'!$D$12))*'Tour Planner'!$F$12/5+(SUMIFS('Recipe Ingredients'!$E$5:$E$397,'Recipe Ingredients'!$C$5:$C$397,$A18,'Recipe Ingredients'!$A$5:$A$397,'Tour Planner'!$B$13)+SUMIFS('Recipe Ingredients'!$E$5:$E$397,'Recipe Ingredients'!$C$5:$C$397,$A18,'Recipe Ingredients'!$A$5:$A$397,'Tour Planner'!$D$13))*'Tour Planner'!$F$13/5+(SUMIFS('Recipe Ingredients'!$E$5:$E$397,'Recipe Ingredients'!$C$5:$C$397,$A18,'Recipe Ingredients'!$A$5:$A$397,'Tour Planner'!$B$14)+SUMIFS('Recipe Ingredients'!$E$5:$E$397,'Recipe Ingredients'!$C$5:$C$397,$A18,'Recipe Ingredients'!$A$5:$A$397,'Tour Planner'!$D$14))*'Tour Planner'!$F$14/5</f>
        <v/>
      </c>
      <c r="E18" s="9" t="n">
        <v>0</v>
      </c>
      <c r="F18" s="6">
        <f>MAX(0,D18-E18)</f>
        <v/>
      </c>
      <c r="G18" s="6" t="n">
        <v>5.5</v>
      </c>
      <c r="H18" s="6">
        <f>IF(F18=0,0,ROUNDUP(F18/G18,0))</f>
        <v/>
      </c>
      <c r="I18" s="7">
        <f>H18*'Costco Price Book'!E18</f>
        <v/>
      </c>
      <c r="J18" s="12">
        <f>MAX(0,H18*G18-F18)</f>
        <v/>
      </c>
    </row>
    <row r="19">
      <c r="A19" s="6" t="inlineStr">
        <is>
          <t>BRO</t>
        </is>
      </c>
      <c r="B19" s="6" t="inlineStr">
        <is>
          <t>Frozen broccoli florets</t>
        </is>
      </c>
      <c r="C19" s="6" t="inlineStr">
        <is>
          <t>lb</t>
        </is>
      </c>
      <c r="D19" s="12">
        <f>(SUMIFS('Recipe Ingredients'!$E$5:$E$397,'Recipe Ingredients'!$C$5:$C$397,$A19,'Recipe Ingredients'!$A$5:$A$397,'Tour Planner'!$B$5)+SUMIFS('Recipe Ingredients'!$E$5:$E$397,'Recipe Ingredients'!$C$5:$C$397,$A19,'Recipe Ingredients'!$A$5:$A$397,'Tour Planner'!$D$5))*'Tour Planner'!$F$5/5+(SUMIFS('Recipe Ingredients'!$E$5:$E$397,'Recipe Ingredients'!$C$5:$C$397,$A19,'Recipe Ingredients'!$A$5:$A$397,'Tour Planner'!$B$6)+SUMIFS('Recipe Ingredients'!$E$5:$E$397,'Recipe Ingredients'!$C$5:$C$397,$A19,'Recipe Ingredients'!$A$5:$A$397,'Tour Planner'!$D$6))*'Tour Planner'!$F$6/5+(SUMIFS('Recipe Ingredients'!$E$5:$E$397,'Recipe Ingredients'!$C$5:$C$397,$A19,'Recipe Ingredients'!$A$5:$A$397,'Tour Planner'!$B$7)+SUMIFS('Recipe Ingredients'!$E$5:$E$397,'Recipe Ingredients'!$C$5:$C$397,$A19,'Recipe Ingredients'!$A$5:$A$397,'Tour Planner'!$D$7))*'Tour Planner'!$F$7/5+(SUMIFS('Recipe Ingredients'!$E$5:$E$397,'Recipe Ingredients'!$C$5:$C$397,$A19,'Recipe Ingredients'!$A$5:$A$397,'Tour Planner'!$B$8)+SUMIFS('Recipe Ingredients'!$E$5:$E$397,'Recipe Ingredients'!$C$5:$C$397,$A19,'Recipe Ingredients'!$A$5:$A$397,'Tour Planner'!$D$8))*'Tour Planner'!$F$8/5+(SUMIFS('Recipe Ingredients'!$E$5:$E$397,'Recipe Ingredients'!$C$5:$C$397,$A19,'Recipe Ingredients'!$A$5:$A$397,'Tour Planner'!$B$9)+SUMIFS('Recipe Ingredients'!$E$5:$E$397,'Recipe Ingredients'!$C$5:$C$397,$A19,'Recipe Ingredients'!$A$5:$A$397,'Tour Planner'!$D$9))*'Tour Planner'!$F$9/5+(SUMIFS('Recipe Ingredients'!$E$5:$E$397,'Recipe Ingredients'!$C$5:$C$397,$A19,'Recipe Ingredients'!$A$5:$A$397,'Tour Planner'!$B$10)+SUMIFS('Recipe Ingredients'!$E$5:$E$397,'Recipe Ingredients'!$C$5:$C$397,$A19,'Recipe Ingredients'!$A$5:$A$397,'Tour Planner'!$D$10))*'Tour Planner'!$F$10/5+(SUMIFS('Recipe Ingredients'!$E$5:$E$397,'Recipe Ingredients'!$C$5:$C$397,$A19,'Recipe Ingredients'!$A$5:$A$397,'Tour Planner'!$B$11)+SUMIFS('Recipe Ingredients'!$E$5:$E$397,'Recipe Ingredients'!$C$5:$C$397,$A19,'Recipe Ingredients'!$A$5:$A$397,'Tour Planner'!$D$11))*'Tour Planner'!$F$11/5+(SUMIFS('Recipe Ingredients'!$E$5:$E$397,'Recipe Ingredients'!$C$5:$C$397,$A19,'Recipe Ingredients'!$A$5:$A$397,'Tour Planner'!$B$12)+SUMIFS('Recipe Ingredients'!$E$5:$E$397,'Recipe Ingredients'!$C$5:$C$397,$A19,'Recipe Ingredients'!$A$5:$A$397,'Tour Planner'!$D$12))*'Tour Planner'!$F$12/5+(SUMIFS('Recipe Ingredients'!$E$5:$E$397,'Recipe Ingredients'!$C$5:$C$397,$A19,'Recipe Ingredients'!$A$5:$A$397,'Tour Planner'!$B$13)+SUMIFS('Recipe Ingredients'!$E$5:$E$397,'Recipe Ingredients'!$C$5:$C$397,$A19,'Recipe Ingredients'!$A$5:$A$397,'Tour Planner'!$D$13))*'Tour Planner'!$F$13/5+(SUMIFS('Recipe Ingredients'!$E$5:$E$397,'Recipe Ingredients'!$C$5:$C$397,$A19,'Recipe Ingredients'!$A$5:$A$397,'Tour Planner'!$B$14)+SUMIFS('Recipe Ingredients'!$E$5:$E$397,'Recipe Ingredients'!$C$5:$C$397,$A19,'Recipe Ingredients'!$A$5:$A$397,'Tour Planner'!$D$14))*'Tour Planner'!$F$14/5</f>
        <v/>
      </c>
      <c r="E19" s="9" t="n">
        <v>0</v>
      </c>
      <c r="F19" s="6">
        <f>MAX(0,D19-E19)</f>
        <v/>
      </c>
      <c r="G19" s="6" t="n">
        <v>4</v>
      </c>
      <c r="H19" s="6">
        <f>IF(F19=0,0,ROUNDUP(F19/G19,0))</f>
        <v/>
      </c>
      <c r="I19" s="7">
        <f>H19*'Costco Price Book'!E19</f>
        <v/>
      </c>
      <c r="J19" s="12">
        <f>MAX(0,H19*G19-F19)</f>
        <v/>
      </c>
    </row>
    <row r="20">
      <c r="A20" s="6" t="inlineStr">
        <is>
          <t>PEP</t>
        </is>
      </c>
      <c r="B20" s="6" t="inlineStr">
        <is>
          <t>Bell peppers</t>
        </is>
      </c>
      <c r="C20" s="6" t="inlineStr">
        <is>
          <t>each</t>
        </is>
      </c>
      <c r="D20" s="12">
        <f>(SUMIFS('Recipe Ingredients'!$E$5:$E$397,'Recipe Ingredients'!$C$5:$C$397,$A20,'Recipe Ingredients'!$A$5:$A$397,'Tour Planner'!$B$5)+SUMIFS('Recipe Ingredients'!$E$5:$E$397,'Recipe Ingredients'!$C$5:$C$397,$A20,'Recipe Ingredients'!$A$5:$A$397,'Tour Planner'!$D$5))*'Tour Planner'!$F$5/5+(SUMIFS('Recipe Ingredients'!$E$5:$E$397,'Recipe Ingredients'!$C$5:$C$397,$A20,'Recipe Ingredients'!$A$5:$A$397,'Tour Planner'!$B$6)+SUMIFS('Recipe Ingredients'!$E$5:$E$397,'Recipe Ingredients'!$C$5:$C$397,$A20,'Recipe Ingredients'!$A$5:$A$397,'Tour Planner'!$D$6))*'Tour Planner'!$F$6/5+(SUMIFS('Recipe Ingredients'!$E$5:$E$397,'Recipe Ingredients'!$C$5:$C$397,$A20,'Recipe Ingredients'!$A$5:$A$397,'Tour Planner'!$B$7)+SUMIFS('Recipe Ingredients'!$E$5:$E$397,'Recipe Ingredients'!$C$5:$C$397,$A20,'Recipe Ingredients'!$A$5:$A$397,'Tour Planner'!$D$7))*'Tour Planner'!$F$7/5+(SUMIFS('Recipe Ingredients'!$E$5:$E$397,'Recipe Ingredients'!$C$5:$C$397,$A20,'Recipe Ingredients'!$A$5:$A$397,'Tour Planner'!$B$8)+SUMIFS('Recipe Ingredients'!$E$5:$E$397,'Recipe Ingredients'!$C$5:$C$397,$A20,'Recipe Ingredients'!$A$5:$A$397,'Tour Planner'!$D$8))*'Tour Planner'!$F$8/5+(SUMIFS('Recipe Ingredients'!$E$5:$E$397,'Recipe Ingredients'!$C$5:$C$397,$A20,'Recipe Ingredients'!$A$5:$A$397,'Tour Planner'!$B$9)+SUMIFS('Recipe Ingredients'!$E$5:$E$397,'Recipe Ingredients'!$C$5:$C$397,$A20,'Recipe Ingredients'!$A$5:$A$397,'Tour Planner'!$D$9))*'Tour Planner'!$F$9/5+(SUMIFS('Recipe Ingredients'!$E$5:$E$397,'Recipe Ingredients'!$C$5:$C$397,$A20,'Recipe Ingredients'!$A$5:$A$397,'Tour Planner'!$B$10)+SUMIFS('Recipe Ingredients'!$E$5:$E$397,'Recipe Ingredients'!$C$5:$C$397,$A20,'Recipe Ingredients'!$A$5:$A$397,'Tour Planner'!$D$10))*'Tour Planner'!$F$10/5+(SUMIFS('Recipe Ingredients'!$E$5:$E$397,'Recipe Ingredients'!$C$5:$C$397,$A20,'Recipe Ingredients'!$A$5:$A$397,'Tour Planner'!$B$11)+SUMIFS('Recipe Ingredients'!$E$5:$E$397,'Recipe Ingredients'!$C$5:$C$397,$A20,'Recipe Ingredients'!$A$5:$A$397,'Tour Planner'!$D$11))*'Tour Planner'!$F$11/5+(SUMIFS('Recipe Ingredients'!$E$5:$E$397,'Recipe Ingredients'!$C$5:$C$397,$A20,'Recipe Ingredients'!$A$5:$A$397,'Tour Planner'!$B$12)+SUMIFS('Recipe Ingredients'!$E$5:$E$397,'Recipe Ingredients'!$C$5:$C$397,$A20,'Recipe Ingredients'!$A$5:$A$397,'Tour Planner'!$D$12))*'Tour Planner'!$F$12/5+(SUMIFS('Recipe Ingredients'!$E$5:$E$397,'Recipe Ingredients'!$C$5:$C$397,$A20,'Recipe Ingredients'!$A$5:$A$397,'Tour Planner'!$B$13)+SUMIFS('Recipe Ingredients'!$E$5:$E$397,'Recipe Ingredients'!$C$5:$C$397,$A20,'Recipe Ingredients'!$A$5:$A$397,'Tour Planner'!$D$13))*'Tour Planner'!$F$13/5+(SUMIFS('Recipe Ingredients'!$E$5:$E$397,'Recipe Ingredients'!$C$5:$C$397,$A20,'Recipe Ingredients'!$A$5:$A$397,'Tour Planner'!$B$14)+SUMIFS('Recipe Ingredients'!$E$5:$E$397,'Recipe Ingredients'!$C$5:$C$397,$A20,'Recipe Ingredients'!$A$5:$A$397,'Tour Planner'!$D$14))*'Tour Planner'!$F$14/5</f>
        <v/>
      </c>
      <c r="E20" s="9" t="n">
        <v>0</v>
      </c>
      <c r="F20" s="6">
        <f>MAX(0,D20-E20)</f>
        <v/>
      </c>
      <c r="G20" s="6" t="n">
        <v>6</v>
      </c>
      <c r="H20" s="6">
        <f>IF(F20=0,0,ROUNDUP(F20/G20,0))</f>
        <v/>
      </c>
      <c r="I20" s="7">
        <f>H20*'Costco Price Book'!E20</f>
        <v/>
      </c>
      <c r="J20" s="12">
        <f>MAX(0,H20*G20-F20)</f>
        <v/>
      </c>
    </row>
    <row r="21">
      <c r="A21" s="6" t="inlineStr">
        <is>
          <t>ONI</t>
        </is>
      </c>
      <c r="B21" s="6" t="inlineStr">
        <is>
          <t>Yellow onions</t>
        </is>
      </c>
      <c r="C21" s="6" t="inlineStr">
        <is>
          <t>lb</t>
        </is>
      </c>
      <c r="D21" s="12">
        <f>(SUMIFS('Recipe Ingredients'!$E$5:$E$397,'Recipe Ingredients'!$C$5:$C$397,$A21,'Recipe Ingredients'!$A$5:$A$397,'Tour Planner'!$B$5)+SUMIFS('Recipe Ingredients'!$E$5:$E$397,'Recipe Ingredients'!$C$5:$C$397,$A21,'Recipe Ingredients'!$A$5:$A$397,'Tour Planner'!$D$5))*'Tour Planner'!$F$5/5+(SUMIFS('Recipe Ingredients'!$E$5:$E$397,'Recipe Ingredients'!$C$5:$C$397,$A21,'Recipe Ingredients'!$A$5:$A$397,'Tour Planner'!$B$6)+SUMIFS('Recipe Ingredients'!$E$5:$E$397,'Recipe Ingredients'!$C$5:$C$397,$A21,'Recipe Ingredients'!$A$5:$A$397,'Tour Planner'!$D$6))*'Tour Planner'!$F$6/5+(SUMIFS('Recipe Ingredients'!$E$5:$E$397,'Recipe Ingredients'!$C$5:$C$397,$A21,'Recipe Ingredients'!$A$5:$A$397,'Tour Planner'!$B$7)+SUMIFS('Recipe Ingredients'!$E$5:$E$397,'Recipe Ingredients'!$C$5:$C$397,$A21,'Recipe Ingredients'!$A$5:$A$397,'Tour Planner'!$D$7))*'Tour Planner'!$F$7/5+(SUMIFS('Recipe Ingredients'!$E$5:$E$397,'Recipe Ingredients'!$C$5:$C$397,$A21,'Recipe Ingredients'!$A$5:$A$397,'Tour Planner'!$B$8)+SUMIFS('Recipe Ingredients'!$E$5:$E$397,'Recipe Ingredients'!$C$5:$C$397,$A21,'Recipe Ingredients'!$A$5:$A$397,'Tour Planner'!$D$8))*'Tour Planner'!$F$8/5+(SUMIFS('Recipe Ingredients'!$E$5:$E$397,'Recipe Ingredients'!$C$5:$C$397,$A21,'Recipe Ingredients'!$A$5:$A$397,'Tour Planner'!$B$9)+SUMIFS('Recipe Ingredients'!$E$5:$E$397,'Recipe Ingredients'!$C$5:$C$397,$A21,'Recipe Ingredients'!$A$5:$A$397,'Tour Planner'!$D$9))*'Tour Planner'!$F$9/5+(SUMIFS('Recipe Ingredients'!$E$5:$E$397,'Recipe Ingredients'!$C$5:$C$397,$A21,'Recipe Ingredients'!$A$5:$A$397,'Tour Planner'!$B$10)+SUMIFS('Recipe Ingredients'!$E$5:$E$397,'Recipe Ingredients'!$C$5:$C$397,$A21,'Recipe Ingredients'!$A$5:$A$397,'Tour Planner'!$D$10))*'Tour Planner'!$F$10/5+(SUMIFS('Recipe Ingredients'!$E$5:$E$397,'Recipe Ingredients'!$C$5:$C$397,$A21,'Recipe Ingredients'!$A$5:$A$397,'Tour Planner'!$B$11)+SUMIFS('Recipe Ingredients'!$E$5:$E$397,'Recipe Ingredients'!$C$5:$C$397,$A21,'Recipe Ingredients'!$A$5:$A$397,'Tour Planner'!$D$11))*'Tour Planner'!$F$11/5+(SUMIFS('Recipe Ingredients'!$E$5:$E$397,'Recipe Ingredients'!$C$5:$C$397,$A21,'Recipe Ingredients'!$A$5:$A$397,'Tour Planner'!$B$12)+SUMIFS('Recipe Ingredients'!$E$5:$E$397,'Recipe Ingredients'!$C$5:$C$397,$A21,'Recipe Ingredients'!$A$5:$A$397,'Tour Planner'!$D$12))*'Tour Planner'!$F$12/5+(SUMIFS('Recipe Ingredients'!$E$5:$E$397,'Recipe Ingredients'!$C$5:$C$397,$A21,'Recipe Ingredients'!$A$5:$A$397,'Tour Planner'!$B$13)+SUMIFS('Recipe Ingredients'!$E$5:$E$397,'Recipe Ingredients'!$C$5:$C$397,$A21,'Recipe Ingredients'!$A$5:$A$397,'Tour Planner'!$D$13))*'Tour Planner'!$F$13/5+(SUMIFS('Recipe Ingredients'!$E$5:$E$397,'Recipe Ingredients'!$C$5:$C$397,$A21,'Recipe Ingredients'!$A$5:$A$397,'Tour Planner'!$B$14)+SUMIFS('Recipe Ingredients'!$E$5:$E$397,'Recipe Ingredients'!$C$5:$C$397,$A21,'Recipe Ingredients'!$A$5:$A$397,'Tour Planner'!$D$14))*'Tour Planner'!$F$14/5</f>
        <v/>
      </c>
      <c r="E21" s="9" t="n">
        <v>0</v>
      </c>
      <c r="F21" s="6">
        <f>MAX(0,D21-E21)</f>
        <v/>
      </c>
      <c r="G21" s="6" t="n">
        <v>5</v>
      </c>
      <c r="H21" s="6">
        <f>IF(F21=0,0,ROUNDUP(F21/G21,0))</f>
        <v/>
      </c>
      <c r="I21" s="7">
        <f>H21*'Costco Price Book'!E21</f>
        <v/>
      </c>
      <c r="J21" s="12">
        <f>MAX(0,H21*G21-F21)</f>
        <v/>
      </c>
    </row>
    <row r="22">
      <c r="A22" s="6" t="inlineStr">
        <is>
          <t>BEA</t>
        </is>
      </c>
      <c r="B22" s="6" t="inlineStr">
        <is>
          <t>Black beans</t>
        </is>
      </c>
      <c r="C22" s="6" t="inlineStr">
        <is>
          <t>can</t>
        </is>
      </c>
      <c r="D22" s="12">
        <f>(SUMIFS('Recipe Ingredients'!$E$5:$E$397,'Recipe Ingredients'!$C$5:$C$397,$A22,'Recipe Ingredients'!$A$5:$A$397,'Tour Planner'!$B$5)+SUMIFS('Recipe Ingredients'!$E$5:$E$397,'Recipe Ingredients'!$C$5:$C$397,$A22,'Recipe Ingredients'!$A$5:$A$397,'Tour Planner'!$D$5))*'Tour Planner'!$F$5/5+(SUMIFS('Recipe Ingredients'!$E$5:$E$397,'Recipe Ingredients'!$C$5:$C$397,$A22,'Recipe Ingredients'!$A$5:$A$397,'Tour Planner'!$B$6)+SUMIFS('Recipe Ingredients'!$E$5:$E$397,'Recipe Ingredients'!$C$5:$C$397,$A22,'Recipe Ingredients'!$A$5:$A$397,'Tour Planner'!$D$6))*'Tour Planner'!$F$6/5+(SUMIFS('Recipe Ingredients'!$E$5:$E$397,'Recipe Ingredients'!$C$5:$C$397,$A22,'Recipe Ingredients'!$A$5:$A$397,'Tour Planner'!$B$7)+SUMIFS('Recipe Ingredients'!$E$5:$E$397,'Recipe Ingredients'!$C$5:$C$397,$A22,'Recipe Ingredients'!$A$5:$A$397,'Tour Planner'!$D$7))*'Tour Planner'!$F$7/5+(SUMIFS('Recipe Ingredients'!$E$5:$E$397,'Recipe Ingredients'!$C$5:$C$397,$A22,'Recipe Ingredients'!$A$5:$A$397,'Tour Planner'!$B$8)+SUMIFS('Recipe Ingredients'!$E$5:$E$397,'Recipe Ingredients'!$C$5:$C$397,$A22,'Recipe Ingredients'!$A$5:$A$397,'Tour Planner'!$D$8))*'Tour Planner'!$F$8/5+(SUMIFS('Recipe Ingredients'!$E$5:$E$397,'Recipe Ingredients'!$C$5:$C$397,$A22,'Recipe Ingredients'!$A$5:$A$397,'Tour Planner'!$B$9)+SUMIFS('Recipe Ingredients'!$E$5:$E$397,'Recipe Ingredients'!$C$5:$C$397,$A22,'Recipe Ingredients'!$A$5:$A$397,'Tour Planner'!$D$9))*'Tour Planner'!$F$9/5+(SUMIFS('Recipe Ingredients'!$E$5:$E$397,'Recipe Ingredients'!$C$5:$C$397,$A22,'Recipe Ingredients'!$A$5:$A$397,'Tour Planner'!$B$10)+SUMIFS('Recipe Ingredients'!$E$5:$E$397,'Recipe Ingredients'!$C$5:$C$397,$A22,'Recipe Ingredients'!$A$5:$A$397,'Tour Planner'!$D$10))*'Tour Planner'!$F$10/5+(SUMIFS('Recipe Ingredients'!$E$5:$E$397,'Recipe Ingredients'!$C$5:$C$397,$A22,'Recipe Ingredients'!$A$5:$A$397,'Tour Planner'!$B$11)+SUMIFS('Recipe Ingredients'!$E$5:$E$397,'Recipe Ingredients'!$C$5:$C$397,$A22,'Recipe Ingredients'!$A$5:$A$397,'Tour Planner'!$D$11))*'Tour Planner'!$F$11/5+(SUMIFS('Recipe Ingredients'!$E$5:$E$397,'Recipe Ingredients'!$C$5:$C$397,$A22,'Recipe Ingredients'!$A$5:$A$397,'Tour Planner'!$B$12)+SUMIFS('Recipe Ingredients'!$E$5:$E$397,'Recipe Ingredients'!$C$5:$C$397,$A22,'Recipe Ingredients'!$A$5:$A$397,'Tour Planner'!$D$12))*'Tour Planner'!$F$12/5+(SUMIFS('Recipe Ingredients'!$E$5:$E$397,'Recipe Ingredients'!$C$5:$C$397,$A22,'Recipe Ingredients'!$A$5:$A$397,'Tour Planner'!$B$13)+SUMIFS('Recipe Ingredients'!$E$5:$E$397,'Recipe Ingredients'!$C$5:$C$397,$A22,'Recipe Ingredients'!$A$5:$A$397,'Tour Planner'!$D$13))*'Tour Planner'!$F$13/5+(SUMIFS('Recipe Ingredients'!$E$5:$E$397,'Recipe Ingredients'!$C$5:$C$397,$A22,'Recipe Ingredients'!$A$5:$A$397,'Tour Planner'!$B$14)+SUMIFS('Recipe Ingredients'!$E$5:$E$397,'Recipe Ingredients'!$C$5:$C$397,$A22,'Recipe Ingredients'!$A$5:$A$397,'Tour Planner'!$D$14))*'Tour Planner'!$F$14/5</f>
        <v/>
      </c>
      <c r="E22" s="9" t="n">
        <v>0</v>
      </c>
      <c r="F22" s="6">
        <f>MAX(0,D22-E22)</f>
        <v/>
      </c>
      <c r="G22" s="6" t="n">
        <v>8</v>
      </c>
      <c r="H22" s="6">
        <f>IF(F22=0,0,ROUNDUP(F22/G22,0))</f>
        <v/>
      </c>
      <c r="I22" s="7">
        <f>H22*'Costco Price Book'!E22</f>
        <v/>
      </c>
      <c r="J22" s="12">
        <f>MAX(0,H22*G22-F22)</f>
        <v/>
      </c>
    </row>
    <row r="23">
      <c r="A23" s="6" t="inlineStr">
        <is>
          <t>COR</t>
        </is>
      </c>
      <c r="B23" s="6" t="inlineStr">
        <is>
          <t>Whole-kernel corn</t>
        </is>
      </c>
      <c r="C23" s="6" t="inlineStr">
        <is>
          <t>can</t>
        </is>
      </c>
      <c r="D23" s="12">
        <f>(SUMIFS('Recipe Ingredients'!$E$5:$E$397,'Recipe Ingredients'!$C$5:$C$397,$A23,'Recipe Ingredients'!$A$5:$A$397,'Tour Planner'!$B$5)+SUMIFS('Recipe Ingredients'!$E$5:$E$397,'Recipe Ingredients'!$C$5:$C$397,$A23,'Recipe Ingredients'!$A$5:$A$397,'Tour Planner'!$D$5))*'Tour Planner'!$F$5/5+(SUMIFS('Recipe Ingredients'!$E$5:$E$397,'Recipe Ingredients'!$C$5:$C$397,$A23,'Recipe Ingredients'!$A$5:$A$397,'Tour Planner'!$B$6)+SUMIFS('Recipe Ingredients'!$E$5:$E$397,'Recipe Ingredients'!$C$5:$C$397,$A23,'Recipe Ingredients'!$A$5:$A$397,'Tour Planner'!$D$6))*'Tour Planner'!$F$6/5+(SUMIFS('Recipe Ingredients'!$E$5:$E$397,'Recipe Ingredients'!$C$5:$C$397,$A23,'Recipe Ingredients'!$A$5:$A$397,'Tour Planner'!$B$7)+SUMIFS('Recipe Ingredients'!$E$5:$E$397,'Recipe Ingredients'!$C$5:$C$397,$A23,'Recipe Ingredients'!$A$5:$A$397,'Tour Planner'!$D$7))*'Tour Planner'!$F$7/5+(SUMIFS('Recipe Ingredients'!$E$5:$E$397,'Recipe Ingredients'!$C$5:$C$397,$A23,'Recipe Ingredients'!$A$5:$A$397,'Tour Planner'!$B$8)+SUMIFS('Recipe Ingredients'!$E$5:$E$397,'Recipe Ingredients'!$C$5:$C$397,$A23,'Recipe Ingredients'!$A$5:$A$397,'Tour Planner'!$D$8))*'Tour Planner'!$F$8/5+(SUMIFS('Recipe Ingredients'!$E$5:$E$397,'Recipe Ingredients'!$C$5:$C$397,$A23,'Recipe Ingredients'!$A$5:$A$397,'Tour Planner'!$B$9)+SUMIFS('Recipe Ingredients'!$E$5:$E$397,'Recipe Ingredients'!$C$5:$C$397,$A23,'Recipe Ingredients'!$A$5:$A$397,'Tour Planner'!$D$9))*'Tour Planner'!$F$9/5+(SUMIFS('Recipe Ingredients'!$E$5:$E$397,'Recipe Ingredients'!$C$5:$C$397,$A23,'Recipe Ingredients'!$A$5:$A$397,'Tour Planner'!$B$10)+SUMIFS('Recipe Ingredients'!$E$5:$E$397,'Recipe Ingredients'!$C$5:$C$397,$A23,'Recipe Ingredients'!$A$5:$A$397,'Tour Planner'!$D$10))*'Tour Planner'!$F$10/5+(SUMIFS('Recipe Ingredients'!$E$5:$E$397,'Recipe Ingredients'!$C$5:$C$397,$A23,'Recipe Ingredients'!$A$5:$A$397,'Tour Planner'!$B$11)+SUMIFS('Recipe Ingredients'!$E$5:$E$397,'Recipe Ingredients'!$C$5:$C$397,$A23,'Recipe Ingredients'!$A$5:$A$397,'Tour Planner'!$D$11))*'Tour Planner'!$F$11/5+(SUMIFS('Recipe Ingredients'!$E$5:$E$397,'Recipe Ingredients'!$C$5:$C$397,$A23,'Recipe Ingredients'!$A$5:$A$397,'Tour Planner'!$B$12)+SUMIFS('Recipe Ingredients'!$E$5:$E$397,'Recipe Ingredients'!$C$5:$C$397,$A23,'Recipe Ingredients'!$A$5:$A$397,'Tour Planner'!$D$12))*'Tour Planner'!$F$12/5+(SUMIFS('Recipe Ingredients'!$E$5:$E$397,'Recipe Ingredients'!$C$5:$C$397,$A23,'Recipe Ingredients'!$A$5:$A$397,'Tour Planner'!$B$13)+SUMIFS('Recipe Ingredients'!$E$5:$E$397,'Recipe Ingredients'!$C$5:$C$397,$A23,'Recipe Ingredients'!$A$5:$A$397,'Tour Planner'!$D$13))*'Tour Planner'!$F$13/5+(SUMIFS('Recipe Ingredients'!$E$5:$E$397,'Recipe Ingredients'!$C$5:$C$397,$A23,'Recipe Ingredients'!$A$5:$A$397,'Tour Planner'!$B$14)+SUMIFS('Recipe Ingredients'!$E$5:$E$397,'Recipe Ingredients'!$C$5:$C$397,$A23,'Recipe Ingredients'!$A$5:$A$397,'Tour Planner'!$D$14))*'Tour Planner'!$F$14/5</f>
        <v/>
      </c>
      <c r="E23" s="9" t="n">
        <v>0</v>
      </c>
      <c r="F23" s="6">
        <f>MAX(0,D23-E23)</f>
        <v/>
      </c>
      <c r="G23" s="6" t="n">
        <v>12</v>
      </c>
      <c r="H23" s="6">
        <f>IF(F23=0,0,ROUNDUP(F23/G23,0))</f>
        <v/>
      </c>
      <c r="I23" s="7">
        <f>H23*'Costco Price Book'!E23</f>
        <v/>
      </c>
      <c r="J23" s="12">
        <f>MAX(0,H23*G23-F23)</f>
        <v/>
      </c>
    </row>
    <row r="24">
      <c r="A24" s="6" t="inlineStr">
        <is>
          <t>SAL</t>
        </is>
      </c>
      <c r="B24" s="6" t="inlineStr">
        <is>
          <t>Medium salsa</t>
        </is>
      </c>
      <c r="C24" s="6" t="inlineStr">
        <is>
          <t>oz</t>
        </is>
      </c>
      <c r="D24" s="12">
        <f>(SUMIFS('Recipe Ingredients'!$E$5:$E$397,'Recipe Ingredients'!$C$5:$C$397,$A24,'Recipe Ingredients'!$A$5:$A$397,'Tour Planner'!$B$5)+SUMIFS('Recipe Ingredients'!$E$5:$E$397,'Recipe Ingredients'!$C$5:$C$397,$A24,'Recipe Ingredients'!$A$5:$A$397,'Tour Planner'!$D$5))*'Tour Planner'!$F$5/5+(SUMIFS('Recipe Ingredients'!$E$5:$E$397,'Recipe Ingredients'!$C$5:$C$397,$A24,'Recipe Ingredients'!$A$5:$A$397,'Tour Planner'!$B$6)+SUMIFS('Recipe Ingredients'!$E$5:$E$397,'Recipe Ingredients'!$C$5:$C$397,$A24,'Recipe Ingredients'!$A$5:$A$397,'Tour Planner'!$D$6))*'Tour Planner'!$F$6/5+(SUMIFS('Recipe Ingredients'!$E$5:$E$397,'Recipe Ingredients'!$C$5:$C$397,$A24,'Recipe Ingredients'!$A$5:$A$397,'Tour Planner'!$B$7)+SUMIFS('Recipe Ingredients'!$E$5:$E$397,'Recipe Ingredients'!$C$5:$C$397,$A24,'Recipe Ingredients'!$A$5:$A$397,'Tour Planner'!$D$7))*'Tour Planner'!$F$7/5+(SUMIFS('Recipe Ingredients'!$E$5:$E$397,'Recipe Ingredients'!$C$5:$C$397,$A24,'Recipe Ingredients'!$A$5:$A$397,'Tour Planner'!$B$8)+SUMIFS('Recipe Ingredients'!$E$5:$E$397,'Recipe Ingredients'!$C$5:$C$397,$A24,'Recipe Ingredients'!$A$5:$A$397,'Tour Planner'!$D$8))*'Tour Planner'!$F$8/5+(SUMIFS('Recipe Ingredients'!$E$5:$E$397,'Recipe Ingredients'!$C$5:$C$397,$A24,'Recipe Ingredients'!$A$5:$A$397,'Tour Planner'!$B$9)+SUMIFS('Recipe Ingredients'!$E$5:$E$397,'Recipe Ingredients'!$C$5:$C$397,$A24,'Recipe Ingredients'!$A$5:$A$397,'Tour Planner'!$D$9))*'Tour Planner'!$F$9/5+(SUMIFS('Recipe Ingredients'!$E$5:$E$397,'Recipe Ingredients'!$C$5:$C$397,$A24,'Recipe Ingredients'!$A$5:$A$397,'Tour Planner'!$B$10)+SUMIFS('Recipe Ingredients'!$E$5:$E$397,'Recipe Ingredients'!$C$5:$C$397,$A24,'Recipe Ingredients'!$A$5:$A$397,'Tour Planner'!$D$10))*'Tour Planner'!$F$10/5+(SUMIFS('Recipe Ingredients'!$E$5:$E$397,'Recipe Ingredients'!$C$5:$C$397,$A24,'Recipe Ingredients'!$A$5:$A$397,'Tour Planner'!$B$11)+SUMIFS('Recipe Ingredients'!$E$5:$E$397,'Recipe Ingredients'!$C$5:$C$397,$A24,'Recipe Ingredients'!$A$5:$A$397,'Tour Planner'!$D$11))*'Tour Planner'!$F$11/5+(SUMIFS('Recipe Ingredients'!$E$5:$E$397,'Recipe Ingredients'!$C$5:$C$397,$A24,'Recipe Ingredients'!$A$5:$A$397,'Tour Planner'!$B$12)+SUMIFS('Recipe Ingredients'!$E$5:$E$397,'Recipe Ingredients'!$C$5:$C$397,$A24,'Recipe Ingredients'!$A$5:$A$397,'Tour Planner'!$D$12))*'Tour Planner'!$F$12/5+(SUMIFS('Recipe Ingredients'!$E$5:$E$397,'Recipe Ingredients'!$C$5:$C$397,$A24,'Recipe Ingredients'!$A$5:$A$397,'Tour Planner'!$B$13)+SUMIFS('Recipe Ingredients'!$E$5:$E$397,'Recipe Ingredients'!$C$5:$C$397,$A24,'Recipe Ingredients'!$A$5:$A$397,'Tour Planner'!$D$13))*'Tour Planner'!$F$13/5+(SUMIFS('Recipe Ingredients'!$E$5:$E$397,'Recipe Ingredients'!$C$5:$C$397,$A24,'Recipe Ingredients'!$A$5:$A$397,'Tour Planner'!$B$14)+SUMIFS('Recipe Ingredients'!$E$5:$E$397,'Recipe Ingredients'!$C$5:$C$397,$A24,'Recipe Ingredients'!$A$5:$A$397,'Tour Planner'!$D$14))*'Tour Planner'!$F$14/5</f>
        <v/>
      </c>
      <c r="E24" s="9" t="n">
        <v>0</v>
      </c>
      <c r="F24" s="6">
        <f>MAX(0,D24-E24)</f>
        <v/>
      </c>
      <c r="G24" s="6" t="n">
        <v>76</v>
      </c>
      <c r="H24" s="6">
        <f>IF(F24=0,0,ROUNDUP(F24/G24,0))</f>
        <v/>
      </c>
      <c r="I24" s="7">
        <f>H24*'Costco Price Book'!E24</f>
        <v/>
      </c>
      <c r="J24" s="12">
        <f>MAX(0,H24*G24-F24)</f>
        <v/>
      </c>
    </row>
    <row r="25">
      <c r="A25" s="6" t="inlineStr">
        <is>
          <t>TOM</t>
        </is>
      </c>
      <c r="B25" s="6" t="inlineStr">
        <is>
          <t>Diced tomatoes</t>
        </is>
      </c>
      <c r="C25" s="6" t="inlineStr">
        <is>
          <t>can</t>
        </is>
      </c>
      <c r="D25" s="12">
        <f>(SUMIFS('Recipe Ingredients'!$E$5:$E$397,'Recipe Ingredients'!$C$5:$C$397,$A25,'Recipe Ingredients'!$A$5:$A$397,'Tour Planner'!$B$5)+SUMIFS('Recipe Ingredients'!$E$5:$E$397,'Recipe Ingredients'!$C$5:$C$397,$A25,'Recipe Ingredients'!$A$5:$A$397,'Tour Planner'!$D$5))*'Tour Planner'!$F$5/5+(SUMIFS('Recipe Ingredients'!$E$5:$E$397,'Recipe Ingredients'!$C$5:$C$397,$A25,'Recipe Ingredients'!$A$5:$A$397,'Tour Planner'!$B$6)+SUMIFS('Recipe Ingredients'!$E$5:$E$397,'Recipe Ingredients'!$C$5:$C$397,$A25,'Recipe Ingredients'!$A$5:$A$397,'Tour Planner'!$D$6))*'Tour Planner'!$F$6/5+(SUMIFS('Recipe Ingredients'!$E$5:$E$397,'Recipe Ingredients'!$C$5:$C$397,$A25,'Recipe Ingredients'!$A$5:$A$397,'Tour Planner'!$B$7)+SUMIFS('Recipe Ingredients'!$E$5:$E$397,'Recipe Ingredients'!$C$5:$C$397,$A25,'Recipe Ingredients'!$A$5:$A$397,'Tour Planner'!$D$7))*'Tour Planner'!$F$7/5+(SUMIFS('Recipe Ingredients'!$E$5:$E$397,'Recipe Ingredients'!$C$5:$C$397,$A25,'Recipe Ingredients'!$A$5:$A$397,'Tour Planner'!$B$8)+SUMIFS('Recipe Ingredients'!$E$5:$E$397,'Recipe Ingredients'!$C$5:$C$397,$A25,'Recipe Ingredients'!$A$5:$A$397,'Tour Planner'!$D$8))*'Tour Planner'!$F$8/5+(SUMIFS('Recipe Ingredients'!$E$5:$E$397,'Recipe Ingredients'!$C$5:$C$397,$A25,'Recipe Ingredients'!$A$5:$A$397,'Tour Planner'!$B$9)+SUMIFS('Recipe Ingredients'!$E$5:$E$397,'Recipe Ingredients'!$C$5:$C$397,$A25,'Recipe Ingredients'!$A$5:$A$397,'Tour Planner'!$D$9))*'Tour Planner'!$F$9/5+(SUMIFS('Recipe Ingredients'!$E$5:$E$397,'Recipe Ingredients'!$C$5:$C$397,$A25,'Recipe Ingredients'!$A$5:$A$397,'Tour Planner'!$B$10)+SUMIFS('Recipe Ingredients'!$E$5:$E$397,'Recipe Ingredients'!$C$5:$C$397,$A25,'Recipe Ingredients'!$A$5:$A$397,'Tour Planner'!$D$10))*'Tour Planner'!$F$10/5+(SUMIFS('Recipe Ingredients'!$E$5:$E$397,'Recipe Ingredients'!$C$5:$C$397,$A25,'Recipe Ingredients'!$A$5:$A$397,'Tour Planner'!$B$11)+SUMIFS('Recipe Ingredients'!$E$5:$E$397,'Recipe Ingredients'!$C$5:$C$397,$A25,'Recipe Ingredients'!$A$5:$A$397,'Tour Planner'!$D$11))*'Tour Planner'!$F$11/5+(SUMIFS('Recipe Ingredients'!$E$5:$E$397,'Recipe Ingredients'!$C$5:$C$397,$A25,'Recipe Ingredients'!$A$5:$A$397,'Tour Planner'!$B$12)+SUMIFS('Recipe Ingredients'!$E$5:$E$397,'Recipe Ingredients'!$C$5:$C$397,$A25,'Recipe Ingredients'!$A$5:$A$397,'Tour Planner'!$D$12))*'Tour Planner'!$F$12/5+(SUMIFS('Recipe Ingredients'!$E$5:$E$397,'Recipe Ingredients'!$C$5:$C$397,$A25,'Recipe Ingredients'!$A$5:$A$397,'Tour Planner'!$B$13)+SUMIFS('Recipe Ingredients'!$E$5:$E$397,'Recipe Ingredients'!$C$5:$C$397,$A25,'Recipe Ingredients'!$A$5:$A$397,'Tour Planner'!$D$13))*'Tour Planner'!$F$13/5+(SUMIFS('Recipe Ingredients'!$E$5:$E$397,'Recipe Ingredients'!$C$5:$C$397,$A25,'Recipe Ingredients'!$A$5:$A$397,'Tour Planner'!$B$14)+SUMIFS('Recipe Ingredients'!$E$5:$E$397,'Recipe Ingredients'!$C$5:$C$397,$A25,'Recipe Ingredients'!$A$5:$A$397,'Tour Planner'!$D$14))*'Tour Planner'!$F$14/5</f>
        <v/>
      </c>
      <c r="E25" s="9" t="n">
        <v>0</v>
      </c>
      <c r="F25" s="6">
        <f>MAX(0,D25-E25)</f>
        <v/>
      </c>
      <c r="G25" s="6" t="n">
        <v>8</v>
      </c>
      <c r="H25" s="6">
        <f>IF(F25=0,0,ROUNDUP(F25/G25,0))</f>
        <v/>
      </c>
      <c r="I25" s="7">
        <f>H25*'Costco Price Book'!E25</f>
        <v/>
      </c>
      <c r="J25" s="12">
        <f>MAX(0,H25*G25-F25)</f>
        <v/>
      </c>
    </row>
    <row r="26">
      <c r="A26" s="6" t="inlineStr">
        <is>
          <t>MAR</t>
        </is>
      </c>
      <c r="B26" s="6" t="inlineStr">
        <is>
          <t>Marinara sauce</t>
        </is>
      </c>
      <c r="C26" s="6" t="inlineStr">
        <is>
          <t>jar</t>
        </is>
      </c>
      <c r="D26" s="12">
        <f>(SUMIFS('Recipe Ingredients'!$E$5:$E$397,'Recipe Ingredients'!$C$5:$C$397,$A26,'Recipe Ingredients'!$A$5:$A$397,'Tour Planner'!$B$5)+SUMIFS('Recipe Ingredients'!$E$5:$E$397,'Recipe Ingredients'!$C$5:$C$397,$A26,'Recipe Ingredients'!$A$5:$A$397,'Tour Planner'!$D$5))*'Tour Planner'!$F$5/5+(SUMIFS('Recipe Ingredients'!$E$5:$E$397,'Recipe Ingredients'!$C$5:$C$397,$A26,'Recipe Ingredients'!$A$5:$A$397,'Tour Planner'!$B$6)+SUMIFS('Recipe Ingredients'!$E$5:$E$397,'Recipe Ingredients'!$C$5:$C$397,$A26,'Recipe Ingredients'!$A$5:$A$397,'Tour Planner'!$D$6))*'Tour Planner'!$F$6/5+(SUMIFS('Recipe Ingredients'!$E$5:$E$397,'Recipe Ingredients'!$C$5:$C$397,$A26,'Recipe Ingredients'!$A$5:$A$397,'Tour Planner'!$B$7)+SUMIFS('Recipe Ingredients'!$E$5:$E$397,'Recipe Ingredients'!$C$5:$C$397,$A26,'Recipe Ingredients'!$A$5:$A$397,'Tour Planner'!$D$7))*'Tour Planner'!$F$7/5+(SUMIFS('Recipe Ingredients'!$E$5:$E$397,'Recipe Ingredients'!$C$5:$C$397,$A26,'Recipe Ingredients'!$A$5:$A$397,'Tour Planner'!$B$8)+SUMIFS('Recipe Ingredients'!$E$5:$E$397,'Recipe Ingredients'!$C$5:$C$397,$A26,'Recipe Ingredients'!$A$5:$A$397,'Tour Planner'!$D$8))*'Tour Planner'!$F$8/5+(SUMIFS('Recipe Ingredients'!$E$5:$E$397,'Recipe Ingredients'!$C$5:$C$397,$A26,'Recipe Ingredients'!$A$5:$A$397,'Tour Planner'!$B$9)+SUMIFS('Recipe Ingredients'!$E$5:$E$397,'Recipe Ingredients'!$C$5:$C$397,$A26,'Recipe Ingredients'!$A$5:$A$397,'Tour Planner'!$D$9))*'Tour Planner'!$F$9/5+(SUMIFS('Recipe Ingredients'!$E$5:$E$397,'Recipe Ingredients'!$C$5:$C$397,$A26,'Recipe Ingredients'!$A$5:$A$397,'Tour Planner'!$B$10)+SUMIFS('Recipe Ingredients'!$E$5:$E$397,'Recipe Ingredients'!$C$5:$C$397,$A26,'Recipe Ingredients'!$A$5:$A$397,'Tour Planner'!$D$10))*'Tour Planner'!$F$10/5+(SUMIFS('Recipe Ingredients'!$E$5:$E$397,'Recipe Ingredients'!$C$5:$C$397,$A26,'Recipe Ingredients'!$A$5:$A$397,'Tour Planner'!$B$11)+SUMIFS('Recipe Ingredients'!$E$5:$E$397,'Recipe Ingredients'!$C$5:$C$397,$A26,'Recipe Ingredients'!$A$5:$A$397,'Tour Planner'!$D$11))*'Tour Planner'!$F$11/5+(SUMIFS('Recipe Ingredients'!$E$5:$E$397,'Recipe Ingredients'!$C$5:$C$397,$A26,'Recipe Ingredients'!$A$5:$A$397,'Tour Planner'!$B$12)+SUMIFS('Recipe Ingredients'!$E$5:$E$397,'Recipe Ingredients'!$C$5:$C$397,$A26,'Recipe Ingredients'!$A$5:$A$397,'Tour Planner'!$D$12))*'Tour Planner'!$F$12/5+(SUMIFS('Recipe Ingredients'!$E$5:$E$397,'Recipe Ingredients'!$C$5:$C$397,$A26,'Recipe Ingredients'!$A$5:$A$397,'Tour Planner'!$B$13)+SUMIFS('Recipe Ingredients'!$E$5:$E$397,'Recipe Ingredients'!$C$5:$C$397,$A26,'Recipe Ingredients'!$A$5:$A$397,'Tour Planner'!$D$13))*'Tour Planner'!$F$13/5+(SUMIFS('Recipe Ingredients'!$E$5:$E$397,'Recipe Ingredients'!$C$5:$C$397,$A26,'Recipe Ingredients'!$A$5:$A$397,'Tour Planner'!$B$14)+SUMIFS('Recipe Ingredients'!$E$5:$E$397,'Recipe Ingredients'!$C$5:$C$397,$A26,'Recipe Ingredients'!$A$5:$A$397,'Tour Planner'!$D$14))*'Tour Planner'!$F$14/5</f>
        <v/>
      </c>
      <c r="E26" s="9" t="n">
        <v>0</v>
      </c>
      <c r="F26" s="6">
        <f>MAX(0,D26-E26)</f>
        <v/>
      </c>
      <c r="G26" s="6" t="n">
        <v>3</v>
      </c>
      <c r="H26" s="6">
        <f>IF(F26=0,0,ROUNDUP(F26/G26,0))</f>
        <v/>
      </c>
      <c r="I26" s="7">
        <f>H26*'Costco Price Book'!E26</f>
        <v/>
      </c>
      <c r="J26" s="12">
        <f>MAX(0,H26*G26-F26)</f>
        <v/>
      </c>
    </row>
    <row r="27">
      <c r="A27" s="6" t="inlineStr">
        <is>
          <t>POT</t>
        </is>
      </c>
      <c r="B27" s="6" t="inlineStr">
        <is>
          <t>Russet potatoes</t>
        </is>
      </c>
      <c r="C27" s="6" t="inlineStr">
        <is>
          <t>lb</t>
        </is>
      </c>
      <c r="D27" s="12">
        <f>(SUMIFS('Recipe Ingredients'!$E$5:$E$397,'Recipe Ingredients'!$C$5:$C$397,$A27,'Recipe Ingredients'!$A$5:$A$397,'Tour Planner'!$B$5)+SUMIFS('Recipe Ingredients'!$E$5:$E$397,'Recipe Ingredients'!$C$5:$C$397,$A27,'Recipe Ingredients'!$A$5:$A$397,'Tour Planner'!$D$5))*'Tour Planner'!$F$5/5+(SUMIFS('Recipe Ingredients'!$E$5:$E$397,'Recipe Ingredients'!$C$5:$C$397,$A27,'Recipe Ingredients'!$A$5:$A$397,'Tour Planner'!$B$6)+SUMIFS('Recipe Ingredients'!$E$5:$E$397,'Recipe Ingredients'!$C$5:$C$397,$A27,'Recipe Ingredients'!$A$5:$A$397,'Tour Planner'!$D$6))*'Tour Planner'!$F$6/5+(SUMIFS('Recipe Ingredients'!$E$5:$E$397,'Recipe Ingredients'!$C$5:$C$397,$A27,'Recipe Ingredients'!$A$5:$A$397,'Tour Planner'!$B$7)+SUMIFS('Recipe Ingredients'!$E$5:$E$397,'Recipe Ingredients'!$C$5:$C$397,$A27,'Recipe Ingredients'!$A$5:$A$397,'Tour Planner'!$D$7))*'Tour Planner'!$F$7/5+(SUMIFS('Recipe Ingredients'!$E$5:$E$397,'Recipe Ingredients'!$C$5:$C$397,$A27,'Recipe Ingredients'!$A$5:$A$397,'Tour Planner'!$B$8)+SUMIFS('Recipe Ingredients'!$E$5:$E$397,'Recipe Ingredients'!$C$5:$C$397,$A27,'Recipe Ingredients'!$A$5:$A$397,'Tour Planner'!$D$8))*'Tour Planner'!$F$8/5+(SUMIFS('Recipe Ingredients'!$E$5:$E$397,'Recipe Ingredients'!$C$5:$C$397,$A27,'Recipe Ingredients'!$A$5:$A$397,'Tour Planner'!$B$9)+SUMIFS('Recipe Ingredients'!$E$5:$E$397,'Recipe Ingredients'!$C$5:$C$397,$A27,'Recipe Ingredients'!$A$5:$A$397,'Tour Planner'!$D$9))*'Tour Planner'!$F$9/5+(SUMIFS('Recipe Ingredients'!$E$5:$E$397,'Recipe Ingredients'!$C$5:$C$397,$A27,'Recipe Ingredients'!$A$5:$A$397,'Tour Planner'!$B$10)+SUMIFS('Recipe Ingredients'!$E$5:$E$397,'Recipe Ingredients'!$C$5:$C$397,$A27,'Recipe Ingredients'!$A$5:$A$397,'Tour Planner'!$D$10))*'Tour Planner'!$F$10/5+(SUMIFS('Recipe Ingredients'!$E$5:$E$397,'Recipe Ingredients'!$C$5:$C$397,$A27,'Recipe Ingredients'!$A$5:$A$397,'Tour Planner'!$B$11)+SUMIFS('Recipe Ingredients'!$E$5:$E$397,'Recipe Ingredients'!$C$5:$C$397,$A27,'Recipe Ingredients'!$A$5:$A$397,'Tour Planner'!$D$11))*'Tour Planner'!$F$11/5+(SUMIFS('Recipe Ingredients'!$E$5:$E$397,'Recipe Ingredients'!$C$5:$C$397,$A27,'Recipe Ingredients'!$A$5:$A$397,'Tour Planner'!$B$12)+SUMIFS('Recipe Ingredients'!$E$5:$E$397,'Recipe Ingredients'!$C$5:$C$397,$A27,'Recipe Ingredients'!$A$5:$A$397,'Tour Planner'!$D$12))*'Tour Planner'!$F$12/5+(SUMIFS('Recipe Ingredients'!$E$5:$E$397,'Recipe Ingredients'!$C$5:$C$397,$A27,'Recipe Ingredients'!$A$5:$A$397,'Tour Planner'!$B$13)+SUMIFS('Recipe Ingredients'!$E$5:$E$397,'Recipe Ingredients'!$C$5:$C$397,$A27,'Recipe Ingredients'!$A$5:$A$397,'Tour Planner'!$D$13))*'Tour Planner'!$F$13/5+(SUMIFS('Recipe Ingredients'!$E$5:$E$397,'Recipe Ingredients'!$C$5:$C$397,$A27,'Recipe Ingredients'!$A$5:$A$397,'Tour Planner'!$B$14)+SUMIFS('Recipe Ingredients'!$E$5:$E$397,'Recipe Ingredients'!$C$5:$C$397,$A27,'Recipe Ingredients'!$A$5:$A$397,'Tour Planner'!$D$14))*'Tour Planner'!$F$14/5</f>
        <v/>
      </c>
      <c r="E27" s="9" t="n">
        <v>0</v>
      </c>
      <c r="F27" s="6">
        <f>MAX(0,D27-E27)</f>
        <v/>
      </c>
      <c r="G27" s="6" t="n">
        <v>10</v>
      </c>
      <c r="H27" s="6">
        <f>IF(F27=0,0,ROUNDUP(F27/G27,0))</f>
        <v/>
      </c>
      <c r="I27" s="7">
        <f>H27*'Costco Price Book'!E27</f>
        <v/>
      </c>
      <c r="J27" s="12">
        <f>MAX(0,H27*G27-F27)</f>
        <v/>
      </c>
    </row>
    <row r="28">
      <c r="A28" s="6" t="inlineStr">
        <is>
          <t>LET</t>
        </is>
      </c>
      <c r="B28" s="6" t="inlineStr">
        <is>
          <t>Romaine hearts</t>
        </is>
      </c>
      <c r="C28" s="6" t="inlineStr">
        <is>
          <t>heart</t>
        </is>
      </c>
      <c r="D28" s="12">
        <f>(SUMIFS('Recipe Ingredients'!$E$5:$E$397,'Recipe Ingredients'!$C$5:$C$397,$A28,'Recipe Ingredients'!$A$5:$A$397,'Tour Planner'!$B$5)+SUMIFS('Recipe Ingredients'!$E$5:$E$397,'Recipe Ingredients'!$C$5:$C$397,$A28,'Recipe Ingredients'!$A$5:$A$397,'Tour Planner'!$D$5))*'Tour Planner'!$F$5/5+(SUMIFS('Recipe Ingredients'!$E$5:$E$397,'Recipe Ingredients'!$C$5:$C$397,$A28,'Recipe Ingredients'!$A$5:$A$397,'Tour Planner'!$B$6)+SUMIFS('Recipe Ingredients'!$E$5:$E$397,'Recipe Ingredients'!$C$5:$C$397,$A28,'Recipe Ingredients'!$A$5:$A$397,'Tour Planner'!$D$6))*'Tour Planner'!$F$6/5+(SUMIFS('Recipe Ingredients'!$E$5:$E$397,'Recipe Ingredients'!$C$5:$C$397,$A28,'Recipe Ingredients'!$A$5:$A$397,'Tour Planner'!$B$7)+SUMIFS('Recipe Ingredients'!$E$5:$E$397,'Recipe Ingredients'!$C$5:$C$397,$A28,'Recipe Ingredients'!$A$5:$A$397,'Tour Planner'!$D$7))*'Tour Planner'!$F$7/5+(SUMIFS('Recipe Ingredients'!$E$5:$E$397,'Recipe Ingredients'!$C$5:$C$397,$A28,'Recipe Ingredients'!$A$5:$A$397,'Tour Planner'!$B$8)+SUMIFS('Recipe Ingredients'!$E$5:$E$397,'Recipe Ingredients'!$C$5:$C$397,$A28,'Recipe Ingredients'!$A$5:$A$397,'Tour Planner'!$D$8))*'Tour Planner'!$F$8/5+(SUMIFS('Recipe Ingredients'!$E$5:$E$397,'Recipe Ingredients'!$C$5:$C$397,$A28,'Recipe Ingredients'!$A$5:$A$397,'Tour Planner'!$B$9)+SUMIFS('Recipe Ingredients'!$E$5:$E$397,'Recipe Ingredients'!$C$5:$C$397,$A28,'Recipe Ingredients'!$A$5:$A$397,'Tour Planner'!$D$9))*'Tour Planner'!$F$9/5+(SUMIFS('Recipe Ingredients'!$E$5:$E$397,'Recipe Ingredients'!$C$5:$C$397,$A28,'Recipe Ingredients'!$A$5:$A$397,'Tour Planner'!$B$10)+SUMIFS('Recipe Ingredients'!$E$5:$E$397,'Recipe Ingredients'!$C$5:$C$397,$A28,'Recipe Ingredients'!$A$5:$A$397,'Tour Planner'!$D$10))*'Tour Planner'!$F$10/5+(SUMIFS('Recipe Ingredients'!$E$5:$E$397,'Recipe Ingredients'!$C$5:$C$397,$A28,'Recipe Ingredients'!$A$5:$A$397,'Tour Planner'!$B$11)+SUMIFS('Recipe Ingredients'!$E$5:$E$397,'Recipe Ingredients'!$C$5:$C$397,$A28,'Recipe Ingredients'!$A$5:$A$397,'Tour Planner'!$D$11))*'Tour Planner'!$F$11/5+(SUMIFS('Recipe Ingredients'!$E$5:$E$397,'Recipe Ingredients'!$C$5:$C$397,$A28,'Recipe Ingredients'!$A$5:$A$397,'Tour Planner'!$B$12)+SUMIFS('Recipe Ingredients'!$E$5:$E$397,'Recipe Ingredients'!$C$5:$C$397,$A28,'Recipe Ingredients'!$A$5:$A$397,'Tour Planner'!$D$12))*'Tour Planner'!$F$12/5+(SUMIFS('Recipe Ingredients'!$E$5:$E$397,'Recipe Ingredients'!$C$5:$C$397,$A28,'Recipe Ingredients'!$A$5:$A$397,'Tour Planner'!$B$13)+SUMIFS('Recipe Ingredients'!$E$5:$E$397,'Recipe Ingredients'!$C$5:$C$397,$A28,'Recipe Ingredients'!$A$5:$A$397,'Tour Planner'!$D$13))*'Tour Planner'!$F$13/5+(SUMIFS('Recipe Ingredients'!$E$5:$E$397,'Recipe Ingredients'!$C$5:$C$397,$A28,'Recipe Ingredients'!$A$5:$A$397,'Tour Planner'!$B$14)+SUMIFS('Recipe Ingredients'!$E$5:$E$397,'Recipe Ingredients'!$C$5:$C$397,$A28,'Recipe Ingredients'!$A$5:$A$397,'Tour Planner'!$D$14))*'Tour Planner'!$F$14/5</f>
        <v/>
      </c>
      <c r="E28" s="9" t="n">
        <v>0</v>
      </c>
      <c r="F28" s="6">
        <f>MAX(0,D28-E28)</f>
        <v/>
      </c>
      <c r="G28" s="6" t="n">
        <v>6</v>
      </c>
      <c r="H28" s="6">
        <f>IF(F28=0,0,ROUNDUP(F28/G28,0))</f>
        <v/>
      </c>
      <c r="I28" s="7">
        <f>H28*'Costco Price Book'!E28</f>
        <v/>
      </c>
      <c r="J28" s="12">
        <f>MAX(0,H28*G28-F28)</f>
        <v/>
      </c>
    </row>
    <row r="29">
      <c r="A29" s="6" t="inlineStr">
        <is>
          <t>SOU</t>
        </is>
      </c>
      <c r="B29" s="6" t="inlineStr">
        <is>
          <t>Sour cream</t>
        </is>
      </c>
      <c r="C29" s="6" t="inlineStr">
        <is>
          <t>lb</t>
        </is>
      </c>
      <c r="D29" s="12">
        <f>(SUMIFS('Recipe Ingredients'!$E$5:$E$397,'Recipe Ingredients'!$C$5:$C$397,$A29,'Recipe Ingredients'!$A$5:$A$397,'Tour Planner'!$B$5)+SUMIFS('Recipe Ingredients'!$E$5:$E$397,'Recipe Ingredients'!$C$5:$C$397,$A29,'Recipe Ingredients'!$A$5:$A$397,'Tour Planner'!$D$5))*'Tour Planner'!$F$5/5+(SUMIFS('Recipe Ingredients'!$E$5:$E$397,'Recipe Ingredients'!$C$5:$C$397,$A29,'Recipe Ingredients'!$A$5:$A$397,'Tour Planner'!$B$6)+SUMIFS('Recipe Ingredients'!$E$5:$E$397,'Recipe Ingredients'!$C$5:$C$397,$A29,'Recipe Ingredients'!$A$5:$A$397,'Tour Planner'!$D$6))*'Tour Planner'!$F$6/5+(SUMIFS('Recipe Ingredients'!$E$5:$E$397,'Recipe Ingredients'!$C$5:$C$397,$A29,'Recipe Ingredients'!$A$5:$A$397,'Tour Planner'!$B$7)+SUMIFS('Recipe Ingredients'!$E$5:$E$397,'Recipe Ingredients'!$C$5:$C$397,$A29,'Recipe Ingredients'!$A$5:$A$397,'Tour Planner'!$D$7))*'Tour Planner'!$F$7/5+(SUMIFS('Recipe Ingredients'!$E$5:$E$397,'Recipe Ingredients'!$C$5:$C$397,$A29,'Recipe Ingredients'!$A$5:$A$397,'Tour Planner'!$B$8)+SUMIFS('Recipe Ingredients'!$E$5:$E$397,'Recipe Ingredients'!$C$5:$C$397,$A29,'Recipe Ingredients'!$A$5:$A$397,'Tour Planner'!$D$8))*'Tour Planner'!$F$8/5+(SUMIFS('Recipe Ingredients'!$E$5:$E$397,'Recipe Ingredients'!$C$5:$C$397,$A29,'Recipe Ingredients'!$A$5:$A$397,'Tour Planner'!$B$9)+SUMIFS('Recipe Ingredients'!$E$5:$E$397,'Recipe Ingredients'!$C$5:$C$397,$A29,'Recipe Ingredients'!$A$5:$A$397,'Tour Planner'!$D$9))*'Tour Planner'!$F$9/5+(SUMIFS('Recipe Ingredients'!$E$5:$E$397,'Recipe Ingredients'!$C$5:$C$397,$A29,'Recipe Ingredients'!$A$5:$A$397,'Tour Planner'!$B$10)+SUMIFS('Recipe Ingredients'!$E$5:$E$397,'Recipe Ingredients'!$C$5:$C$397,$A29,'Recipe Ingredients'!$A$5:$A$397,'Tour Planner'!$D$10))*'Tour Planner'!$F$10/5+(SUMIFS('Recipe Ingredients'!$E$5:$E$397,'Recipe Ingredients'!$C$5:$C$397,$A29,'Recipe Ingredients'!$A$5:$A$397,'Tour Planner'!$B$11)+SUMIFS('Recipe Ingredients'!$E$5:$E$397,'Recipe Ingredients'!$C$5:$C$397,$A29,'Recipe Ingredients'!$A$5:$A$397,'Tour Planner'!$D$11))*'Tour Planner'!$F$11/5+(SUMIFS('Recipe Ingredients'!$E$5:$E$397,'Recipe Ingredients'!$C$5:$C$397,$A29,'Recipe Ingredients'!$A$5:$A$397,'Tour Planner'!$B$12)+SUMIFS('Recipe Ingredients'!$E$5:$E$397,'Recipe Ingredients'!$C$5:$C$397,$A29,'Recipe Ingredients'!$A$5:$A$397,'Tour Planner'!$D$12))*'Tour Planner'!$F$12/5+(SUMIFS('Recipe Ingredients'!$E$5:$E$397,'Recipe Ingredients'!$C$5:$C$397,$A29,'Recipe Ingredients'!$A$5:$A$397,'Tour Planner'!$B$13)+SUMIFS('Recipe Ingredients'!$E$5:$E$397,'Recipe Ingredients'!$C$5:$C$397,$A29,'Recipe Ingredients'!$A$5:$A$397,'Tour Planner'!$D$13))*'Tour Planner'!$F$13/5+(SUMIFS('Recipe Ingredients'!$E$5:$E$397,'Recipe Ingredients'!$C$5:$C$397,$A29,'Recipe Ingredients'!$A$5:$A$397,'Tour Planner'!$B$14)+SUMIFS('Recipe Ingredients'!$E$5:$E$397,'Recipe Ingredients'!$C$5:$C$397,$A29,'Recipe Ingredients'!$A$5:$A$397,'Tour Planner'!$D$14))*'Tour Planner'!$F$14/5</f>
        <v/>
      </c>
      <c r="E29" s="9" t="n">
        <v>0</v>
      </c>
      <c r="F29" s="6">
        <f>MAX(0,D29-E29)</f>
        <v/>
      </c>
      <c r="G29" s="6" t="n">
        <v>3</v>
      </c>
      <c r="H29" s="6">
        <f>IF(F29=0,0,ROUNDUP(F29/G29,0))</f>
        <v/>
      </c>
      <c r="I29" s="7">
        <f>H29*'Costco Price Book'!E29</f>
        <v/>
      </c>
      <c r="J29" s="12">
        <f>MAX(0,H29*G29-F29)</f>
        <v/>
      </c>
    </row>
    <row r="30">
      <c r="A30" s="6" t="inlineStr">
        <is>
          <t>BBQ</t>
        </is>
      </c>
      <c r="B30" s="6" t="inlineStr">
        <is>
          <t>BBQ sauce</t>
        </is>
      </c>
      <c r="C30" s="6" t="inlineStr">
        <is>
          <t>oz</t>
        </is>
      </c>
      <c r="D30" s="12">
        <f>(SUMIFS('Recipe Ingredients'!$E$5:$E$397,'Recipe Ingredients'!$C$5:$C$397,$A30,'Recipe Ingredients'!$A$5:$A$397,'Tour Planner'!$B$5)+SUMIFS('Recipe Ingredients'!$E$5:$E$397,'Recipe Ingredients'!$C$5:$C$397,$A30,'Recipe Ingredients'!$A$5:$A$397,'Tour Planner'!$D$5))*'Tour Planner'!$F$5/5+(SUMIFS('Recipe Ingredients'!$E$5:$E$397,'Recipe Ingredients'!$C$5:$C$397,$A30,'Recipe Ingredients'!$A$5:$A$397,'Tour Planner'!$B$6)+SUMIFS('Recipe Ingredients'!$E$5:$E$397,'Recipe Ingredients'!$C$5:$C$397,$A30,'Recipe Ingredients'!$A$5:$A$397,'Tour Planner'!$D$6))*'Tour Planner'!$F$6/5+(SUMIFS('Recipe Ingredients'!$E$5:$E$397,'Recipe Ingredients'!$C$5:$C$397,$A30,'Recipe Ingredients'!$A$5:$A$397,'Tour Planner'!$B$7)+SUMIFS('Recipe Ingredients'!$E$5:$E$397,'Recipe Ingredients'!$C$5:$C$397,$A30,'Recipe Ingredients'!$A$5:$A$397,'Tour Planner'!$D$7))*'Tour Planner'!$F$7/5+(SUMIFS('Recipe Ingredients'!$E$5:$E$397,'Recipe Ingredients'!$C$5:$C$397,$A30,'Recipe Ingredients'!$A$5:$A$397,'Tour Planner'!$B$8)+SUMIFS('Recipe Ingredients'!$E$5:$E$397,'Recipe Ingredients'!$C$5:$C$397,$A30,'Recipe Ingredients'!$A$5:$A$397,'Tour Planner'!$D$8))*'Tour Planner'!$F$8/5+(SUMIFS('Recipe Ingredients'!$E$5:$E$397,'Recipe Ingredients'!$C$5:$C$397,$A30,'Recipe Ingredients'!$A$5:$A$397,'Tour Planner'!$B$9)+SUMIFS('Recipe Ingredients'!$E$5:$E$397,'Recipe Ingredients'!$C$5:$C$397,$A30,'Recipe Ingredients'!$A$5:$A$397,'Tour Planner'!$D$9))*'Tour Planner'!$F$9/5+(SUMIFS('Recipe Ingredients'!$E$5:$E$397,'Recipe Ingredients'!$C$5:$C$397,$A30,'Recipe Ingredients'!$A$5:$A$397,'Tour Planner'!$B$10)+SUMIFS('Recipe Ingredients'!$E$5:$E$397,'Recipe Ingredients'!$C$5:$C$397,$A30,'Recipe Ingredients'!$A$5:$A$397,'Tour Planner'!$D$10))*'Tour Planner'!$F$10/5+(SUMIFS('Recipe Ingredients'!$E$5:$E$397,'Recipe Ingredients'!$C$5:$C$397,$A30,'Recipe Ingredients'!$A$5:$A$397,'Tour Planner'!$B$11)+SUMIFS('Recipe Ingredients'!$E$5:$E$397,'Recipe Ingredients'!$C$5:$C$397,$A30,'Recipe Ingredients'!$A$5:$A$397,'Tour Planner'!$D$11))*'Tour Planner'!$F$11/5+(SUMIFS('Recipe Ingredients'!$E$5:$E$397,'Recipe Ingredients'!$C$5:$C$397,$A30,'Recipe Ingredients'!$A$5:$A$397,'Tour Planner'!$B$12)+SUMIFS('Recipe Ingredients'!$E$5:$E$397,'Recipe Ingredients'!$C$5:$C$397,$A30,'Recipe Ingredients'!$A$5:$A$397,'Tour Planner'!$D$12))*'Tour Planner'!$F$12/5+(SUMIFS('Recipe Ingredients'!$E$5:$E$397,'Recipe Ingredients'!$C$5:$C$397,$A30,'Recipe Ingredients'!$A$5:$A$397,'Tour Planner'!$B$13)+SUMIFS('Recipe Ingredients'!$E$5:$E$397,'Recipe Ingredients'!$C$5:$C$397,$A30,'Recipe Ingredients'!$A$5:$A$397,'Tour Planner'!$D$13))*'Tour Planner'!$F$13/5+(SUMIFS('Recipe Ingredients'!$E$5:$E$397,'Recipe Ingredients'!$C$5:$C$397,$A30,'Recipe Ingredients'!$A$5:$A$397,'Tour Planner'!$B$14)+SUMIFS('Recipe Ingredients'!$E$5:$E$397,'Recipe Ingredients'!$C$5:$C$397,$A30,'Recipe Ingredients'!$A$5:$A$397,'Tour Planner'!$D$14))*'Tour Planner'!$F$14/5</f>
        <v/>
      </c>
      <c r="E30" s="9" t="n">
        <v>0</v>
      </c>
      <c r="F30" s="6">
        <f>MAX(0,D30-E30)</f>
        <v/>
      </c>
      <c r="G30" s="6" t="n">
        <v>80</v>
      </c>
      <c r="H30" s="6">
        <f>IF(F30=0,0,ROUNDUP(F30/G30,0))</f>
        <v/>
      </c>
      <c r="I30" s="7">
        <f>H30*'Costco Price Book'!E30</f>
        <v/>
      </c>
      <c r="J30" s="12">
        <f>MAX(0,H30*G30-F30)</f>
        <v/>
      </c>
    </row>
    <row r="31">
      <c r="A31" s="6" t="inlineStr">
        <is>
          <t>TER</t>
        </is>
      </c>
      <c r="B31" s="6" t="inlineStr">
        <is>
          <t>Teriyaki sauce</t>
        </is>
      </c>
      <c r="C31" s="6" t="inlineStr">
        <is>
          <t>oz</t>
        </is>
      </c>
      <c r="D31" s="12">
        <f>(SUMIFS('Recipe Ingredients'!$E$5:$E$397,'Recipe Ingredients'!$C$5:$C$397,$A31,'Recipe Ingredients'!$A$5:$A$397,'Tour Planner'!$B$5)+SUMIFS('Recipe Ingredients'!$E$5:$E$397,'Recipe Ingredients'!$C$5:$C$397,$A31,'Recipe Ingredients'!$A$5:$A$397,'Tour Planner'!$D$5))*'Tour Planner'!$F$5/5+(SUMIFS('Recipe Ingredients'!$E$5:$E$397,'Recipe Ingredients'!$C$5:$C$397,$A31,'Recipe Ingredients'!$A$5:$A$397,'Tour Planner'!$B$6)+SUMIFS('Recipe Ingredients'!$E$5:$E$397,'Recipe Ingredients'!$C$5:$C$397,$A31,'Recipe Ingredients'!$A$5:$A$397,'Tour Planner'!$D$6))*'Tour Planner'!$F$6/5+(SUMIFS('Recipe Ingredients'!$E$5:$E$397,'Recipe Ingredients'!$C$5:$C$397,$A31,'Recipe Ingredients'!$A$5:$A$397,'Tour Planner'!$B$7)+SUMIFS('Recipe Ingredients'!$E$5:$E$397,'Recipe Ingredients'!$C$5:$C$397,$A31,'Recipe Ingredients'!$A$5:$A$397,'Tour Planner'!$D$7))*'Tour Planner'!$F$7/5+(SUMIFS('Recipe Ingredients'!$E$5:$E$397,'Recipe Ingredients'!$C$5:$C$397,$A31,'Recipe Ingredients'!$A$5:$A$397,'Tour Planner'!$B$8)+SUMIFS('Recipe Ingredients'!$E$5:$E$397,'Recipe Ingredients'!$C$5:$C$397,$A31,'Recipe Ingredients'!$A$5:$A$397,'Tour Planner'!$D$8))*'Tour Planner'!$F$8/5+(SUMIFS('Recipe Ingredients'!$E$5:$E$397,'Recipe Ingredients'!$C$5:$C$397,$A31,'Recipe Ingredients'!$A$5:$A$397,'Tour Planner'!$B$9)+SUMIFS('Recipe Ingredients'!$E$5:$E$397,'Recipe Ingredients'!$C$5:$C$397,$A31,'Recipe Ingredients'!$A$5:$A$397,'Tour Planner'!$D$9))*'Tour Planner'!$F$9/5+(SUMIFS('Recipe Ingredients'!$E$5:$E$397,'Recipe Ingredients'!$C$5:$C$397,$A31,'Recipe Ingredients'!$A$5:$A$397,'Tour Planner'!$B$10)+SUMIFS('Recipe Ingredients'!$E$5:$E$397,'Recipe Ingredients'!$C$5:$C$397,$A31,'Recipe Ingredients'!$A$5:$A$397,'Tour Planner'!$D$10))*'Tour Planner'!$F$10/5+(SUMIFS('Recipe Ingredients'!$E$5:$E$397,'Recipe Ingredients'!$C$5:$C$397,$A31,'Recipe Ingredients'!$A$5:$A$397,'Tour Planner'!$B$11)+SUMIFS('Recipe Ingredients'!$E$5:$E$397,'Recipe Ingredients'!$C$5:$C$397,$A31,'Recipe Ingredients'!$A$5:$A$397,'Tour Planner'!$D$11))*'Tour Planner'!$F$11/5+(SUMIFS('Recipe Ingredients'!$E$5:$E$397,'Recipe Ingredients'!$C$5:$C$397,$A31,'Recipe Ingredients'!$A$5:$A$397,'Tour Planner'!$B$12)+SUMIFS('Recipe Ingredients'!$E$5:$E$397,'Recipe Ingredients'!$C$5:$C$397,$A31,'Recipe Ingredients'!$A$5:$A$397,'Tour Planner'!$D$12))*'Tour Planner'!$F$12/5+(SUMIFS('Recipe Ingredients'!$E$5:$E$397,'Recipe Ingredients'!$C$5:$C$397,$A31,'Recipe Ingredients'!$A$5:$A$397,'Tour Planner'!$B$13)+SUMIFS('Recipe Ingredients'!$E$5:$E$397,'Recipe Ingredients'!$C$5:$C$397,$A31,'Recipe Ingredients'!$A$5:$A$397,'Tour Planner'!$D$13))*'Tour Planner'!$F$13/5+(SUMIFS('Recipe Ingredients'!$E$5:$E$397,'Recipe Ingredients'!$C$5:$C$397,$A31,'Recipe Ingredients'!$A$5:$A$397,'Tour Planner'!$B$14)+SUMIFS('Recipe Ingredients'!$E$5:$E$397,'Recipe Ingredients'!$C$5:$C$397,$A31,'Recipe Ingredients'!$A$5:$A$397,'Tour Planner'!$D$14))*'Tour Planner'!$F$14/5</f>
        <v/>
      </c>
      <c r="E31" s="9" t="n">
        <v>0</v>
      </c>
      <c r="F31" s="6">
        <f>MAX(0,D31-E31)</f>
        <v/>
      </c>
      <c r="G31" s="6" t="n">
        <v>30</v>
      </c>
      <c r="H31" s="6">
        <f>IF(F31=0,0,ROUNDUP(F31/G31,0))</f>
        <v/>
      </c>
      <c r="I31" s="7">
        <f>H31*'Costco Price Book'!E31</f>
        <v/>
      </c>
      <c r="J31" s="12">
        <f>MAX(0,H31*G31-F31)</f>
        <v/>
      </c>
    </row>
    <row r="32">
      <c r="A32" s="6" t="inlineStr">
        <is>
          <t>BUN</t>
        </is>
      </c>
      <c r="B32" s="6" t="inlineStr">
        <is>
          <t>Hamburger buns</t>
        </is>
      </c>
      <c r="C32" s="6" t="inlineStr">
        <is>
          <t>bun</t>
        </is>
      </c>
      <c r="D32" s="12">
        <f>(SUMIFS('Recipe Ingredients'!$E$5:$E$397,'Recipe Ingredients'!$C$5:$C$397,$A32,'Recipe Ingredients'!$A$5:$A$397,'Tour Planner'!$B$5)+SUMIFS('Recipe Ingredients'!$E$5:$E$397,'Recipe Ingredients'!$C$5:$C$397,$A32,'Recipe Ingredients'!$A$5:$A$397,'Tour Planner'!$D$5))*'Tour Planner'!$F$5/5+(SUMIFS('Recipe Ingredients'!$E$5:$E$397,'Recipe Ingredients'!$C$5:$C$397,$A32,'Recipe Ingredients'!$A$5:$A$397,'Tour Planner'!$B$6)+SUMIFS('Recipe Ingredients'!$E$5:$E$397,'Recipe Ingredients'!$C$5:$C$397,$A32,'Recipe Ingredients'!$A$5:$A$397,'Tour Planner'!$D$6))*'Tour Planner'!$F$6/5+(SUMIFS('Recipe Ingredients'!$E$5:$E$397,'Recipe Ingredients'!$C$5:$C$397,$A32,'Recipe Ingredients'!$A$5:$A$397,'Tour Planner'!$B$7)+SUMIFS('Recipe Ingredients'!$E$5:$E$397,'Recipe Ingredients'!$C$5:$C$397,$A32,'Recipe Ingredients'!$A$5:$A$397,'Tour Planner'!$D$7))*'Tour Planner'!$F$7/5+(SUMIFS('Recipe Ingredients'!$E$5:$E$397,'Recipe Ingredients'!$C$5:$C$397,$A32,'Recipe Ingredients'!$A$5:$A$397,'Tour Planner'!$B$8)+SUMIFS('Recipe Ingredients'!$E$5:$E$397,'Recipe Ingredients'!$C$5:$C$397,$A32,'Recipe Ingredients'!$A$5:$A$397,'Tour Planner'!$D$8))*'Tour Planner'!$F$8/5+(SUMIFS('Recipe Ingredients'!$E$5:$E$397,'Recipe Ingredients'!$C$5:$C$397,$A32,'Recipe Ingredients'!$A$5:$A$397,'Tour Planner'!$B$9)+SUMIFS('Recipe Ingredients'!$E$5:$E$397,'Recipe Ingredients'!$C$5:$C$397,$A32,'Recipe Ingredients'!$A$5:$A$397,'Tour Planner'!$D$9))*'Tour Planner'!$F$9/5+(SUMIFS('Recipe Ingredients'!$E$5:$E$397,'Recipe Ingredients'!$C$5:$C$397,$A32,'Recipe Ingredients'!$A$5:$A$397,'Tour Planner'!$B$10)+SUMIFS('Recipe Ingredients'!$E$5:$E$397,'Recipe Ingredients'!$C$5:$C$397,$A32,'Recipe Ingredients'!$A$5:$A$397,'Tour Planner'!$D$10))*'Tour Planner'!$F$10/5+(SUMIFS('Recipe Ingredients'!$E$5:$E$397,'Recipe Ingredients'!$C$5:$C$397,$A32,'Recipe Ingredients'!$A$5:$A$397,'Tour Planner'!$B$11)+SUMIFS('Recipe Ingredients'!$E$5:$E$397,'Recipe Ingredients'!$C$5:$C$397,$A32,'Recipe Ingredients'!$A$5:$A$397,'Tour Planner'!$D$11))*'Tour Planner'!$F$11/5+(SUMIFS('Recipe Ingredients'!$E$5:$E$397,'Recipe Ingredients'!$C$5:$C$397,$A32,'Recipe Ingredients'!$A$5:$A$397,'Tour Planner'!$B$12)+SUMIFS('Recipe Ingredients'!$E$5:$E$397,'Recipe Ingredients'!$C$5:$C$397,$A32,'Recipe Ingredients'!$A$5:$A$397,'Tour Planner'!$D$12))*'Tour Planner'!$F$12/5+(SUMIFS('Recipe Ingredients'!$E$5:$E$397,'Recipe Ingredients'!$C$5:$C$397,$A32,'Recipe Ingredients'!$A$5:$A$397,'Tour Planner'!$B$13)+SUMIFS('Recipe Ingredients'!$E$5:$E$397,'Recipe Ingredients'!$C$5:$C$397,$A32,'Recipe Ingredients'!$A$5:$A$397,'Tour Planner'!$D$13))*'Tour Planner'!$F$13/5+(SUMIFS('Recipe Ingredients'!$E$5:$E$397,'Recipe Ingredients'!$C$5:$C$397,$A32,'Recipe Ingredients'!$A$5:$A$397,'Tour Planner'!$B$14)+SUMIFS('Recipe Ingredients'!$E$5:$E$397,'Recipe Ingredients'!$C$5:$C$397,$A32,'Recipe Ingredients'!$A$5:$A$397,'Tour Planner'!$D$14))*'Tour Planner'!$F$14/5</f>
        <v/>
      </c>
      <c r="E32" s="9" t="n">
        <v>0</v>
      </c>
      <c r="F32" s="6">
        <f>MAX(0,D32-E32)</f>
        <v/>
      </c>
      <c r="G32" s="6" t="n">
        <v>16</v>
      </c>
      <c r="H32" s="6">
        <f>IF(F32=0,0,ROUNDUP(F32/G32,0))</f>
        <v/>
      </c>
      <c r="I32" s="7">
        <f>H32*'Costco Price Book'!E32</f>
        <v/>
      </c>
      <c r="J32" s="12">
        <f>MAX(0,H32*G32-F32)</f>
        <v/>
      </c>
    </row>
    <row r="33">
      <c r="A33" s="6" t="inlineStr">
        <is>
          <t>SLAW</t>
        </is>
      </c>
      <c r="B33" s="6" t="inlineStr">
        <is>
          <t>Prepared coleslaw</t>
        </is>
      </c>
      <c r="C33" s="6" t="inlineStr">
        <is>
          <t>lb</t>
        </is>
      </c>
      <c r="D33" s="12">
        <f>(SUMIFS('Recipe Ingredients'!$E$5:$E$397,'Recipe Ingredients'!$C$5:$C$397,$A33,'Recipe Ingredients'!$A$5:$A$397,'Tour Planner'!$B$5)+SUMIFS('Recipe Ingredients'!$E$5:$E$397,'Recipe Ingredients'!$C$5:$C$397,$A33,'Recipe Ingredients'!$A$5:$A$397,'Tour Planner'!$D$5))*'Tour Planner'!$F$5/5+(SUMIFS('Recipe Ingredients'!$E$5:$E$397,'Recipe Ingredients'!$C$5:$C$397,$A33,'Recipe Ingredients'!$A$5:$A$397,'Tour Planner'!$B$6)+SUMIFS('Recipe Ingredients'!$E$5:$E$397,'Recipe Ingredients'!$C$5:$C$397,$A33,'Recipe Ingredients'!$A$5:$A$397,'Tour Planner'!$D$6))*'Tour Planner'!$F$6/5+(SUMIFS('Recipe Ingredients'!$E$5:$E$397,'Recipe Ingredients'!$C$5:$C$397,$A33,'Recipe Ingredients'!$A$5:$A$397,'Tour Planner'!$B$7)+SUMIFS('Recipe Ingredients'!$E$5:$E$397,'Recipe Ingredients'!$C$5:$C$397,$A33,'Recipe Ingredients'!$A$5:$A$397,'Tour Planner'!$D$7))*'Tour Planner'!$F$7/5+(SUMIFS('Recipe Ingredients'!$E$5:$E$397,'Recipe Ingredients'!$C$5:$C$397,$A33,'Recipe Ingredients'!$A$5:$A$397,'Tour Planner'!$B$8)+SUMIFS('Recipe Ingredients'!$E$5:$E$397,'Recipe Ingredients'!$C$5:$C$397,$A33,'Recipe Ingredients'!$A$5:$A$397,'Tour Planner'!$D$8))*'Tour Planner'!$F$8/5+(SUMIFS('Recipe Ingredients'!$E$5:$E$397,'Recipe Ingredients'!$C$5:$C$397,$A33,'Recipe Ingredients'!$A$5:$A$397,'Tour Planner'!$B$9)+SUMIFS('Recipe Ingredients'!$E$5:$E$397,'Recipe Ingredients'!$C$5:$C$397,$A33,'Recipe Ingredients'!$A$5:$A$397,'Tour Planner'!$D$9))*'Tour Planner'!$F$9/5+(SUMIFS('Recipe Ingredients'!$E$5:$E$397,'Recipe Ingredients'!$C$5:$C$397,$A33,'Recipe Ingredients'!$A$5:$A$397,'Tour Planner'!$B$10)+SUMIFS('Recipe Ingredients'!$E$5:$E$397,'Recipe Ingredients'!$C$5:$C$397,$A33,'Recipe Ingredients'!$A$5:$A$397,'Tour Planner'!$D$10))*'Tour Planner'!$F$10/5+(SUMIFS('Recipe Ingredients'!$E$5:$E$397,'Recipe Ingredients'!$C$5:$C$397,$A33,'Recipe Ingredients'!$A$5:$A$397,'Tour Planner'!$B$11)+SUMIFS('Recipe Ingredients'!$E$5:$E$397,'Recipe Ingredients'!$C$5:$C$397,$A33,'Recipe Ingredients'!$A$5:$A$397,'Tour Planner'!$D$11))*'Tour Planner'!$F$11/5+(SUMIFS('Recipe Ingredients'!$E$5:$E$397,'Recipe Ingredients'!$C$5:$C$397,$A33,'Recipe Ingredients'!$A$5:$A$397,'Tour Planner'!$B$12)+SUMIFS('Recipe Ingredients'!$E$5:$E$397,'Recipe Ingredients'!$C$5:$C$397,$A33,'Recipe Ingredients'!$A$5:$A$397,'Tour Planner'!$D$12))*'Tour Planner'!$F$12/5+(SUMIFS('Recipe Ingredients'!$E$5:$E$397,'Recipe Ingredients'!$C$5:$C$397,$A33,'Recipe Ingredients'!$A$5:$A$397,'Tour Planner'!$B$13)+SUMIFS('Recipe Ingredients'!$E$5:$E$397,'Recipe Ingredients'!$C$5:$C$397,$A33,'Recipe Ingredients'!$A$5:$A$397,'Tour Planner'!$D$13))*'Tour Planner'!$F$13/5+(SUMIFS('Recipe Ingredients'!$E$5:$E$397,'Recipe Ingredients'!$C$5:$C$397,$A33,'Recipe Ingredients'!$A$5:$A$397,'Tour Planner'!$B$14)+SUMIFS('Recipe Ingredients'!$E$5:$E$397,'Recipe Ingredients'!$C$5:$C$397,$A33,'Recipe Ingredients'!$A$5:$A$397,'Tour Planner'!$D$14))*'Tour Planner'!$F$14/5</f>
        <v/>
      </c>
      <c r="E33" s="9" t="n">
        <v>0</v>
      </c>
      <c r="F33" s="6">
        <f>MAX(0,D33-E33)</f>
        <v/>
      </c>
      <c r="G33" s="6" t="n">
        <v>2.75</v>
      </c>
      <c r="H33" s="6">
        <f>IF(F33=0,0,ROUNDUP(F33/G33,0))</f>
        <v/>
      </c>
      <c r="I33" s="7">
        <f>H33*'Costco Price Book'!E33</f>
        <v/>
      </c>
      <c r="J33" s="12">
        <f>MAX(0,H33*G33-F33)</f>
        <v/>
      </c>
    </row>
    <row r="34">
      <c r="A34" s="6" t="inlineStr">
        <is>
          <t>KAL</t>
        </is>
      </c>
      <c r="B34" s="6" t="inlineStr">
        <is>
          <t>Kale salad kit</t>
        </is>
      </c>
      <c r="C34" s="6" t="inlineStr">
        <is>
          <t>lb</t>
        </is>
      </c>
      <c r="D34" s="12">
        <f>(SUMIFS('Recipe Ingredients'!$E$5:$E$397,'Recipe Ingredients'!$C$5:$C$397,$A34,'Recipe Ingredients'!$A$5:$A$397,'Tour Planner'!$B$5)+SUMIFS('Recipe Ingredients'!$E$5:$E$397,'Recipe Ingredients'!$C$5:$C$397,$A34,'Recipe Ingredients'!$A$5:$A$397,'Tour Planner'!$D$5))*'Tour Planner'!$F$5/5+(SUMIFS('Recipe Ingredients'!$E$5:$E$397,'Recipe Ingredients'!$C$5:$C$397,$A34,'Recipe Ingredients'!$A$5:$A$397,'Tour Planner'!$B$6)+SUMIFS('Recipe Ingredients'!$E$5:$E$397,'Recipe Ingredients'!$C$5:$C$397,$A34,'Recipe Ingredients'!$A$5:$A$397,'Tour Planner'!$D$6))*'Tour Planner'!$F$6/5+(SUMIFS('Recipe Ingredients'!$E$5:$E$397,'Recipe Ingredients'!$C$5:$C$397,$A34,'Recipe Ingredients'!$A$5:$A$397,'Tour Planner'!$B$7)+SUMIFS('Recipe Ingredients'!$E$5:$E$397,'Recipe Ingredients'!$C$5:$C$397,$A34,'Recipe Ingredients'!$A$5:$A$397,'Tour Planner'!$D$7))*'Tour Planner'!$F$7/5+(SUMIFS('Recipe Ingredients'!$E$5:$E$397,'Recipe Ingredients'!$C$5:$C$397,$A34,'Recipe Ingredients'!$A$5:$A$397,'Tour Planner'!$B$8)+SUMIFS('Recipe Ingredients'!$E$5:$E$397,'Recipe Ingredients'!$C$5:$C$397,$A34,'Recipe Ingredients'!$A$5:$A$397,'Tour Planner'!$D$8))*'Tour Planner'!$F$8/5+(SUMIFS('Recipe Ingredients'!$E$5:$E$397,'Recipe Ingredients'!$C$5:$C$397,$A34,'Recipe Ingredients'!$A$5:$A$397,'Tour Planner'!$B$9)+SUMIFS('Recipe Ingredients'!$E$5:$E$397,'Recipe Ingredients'!$C$5:$C$397,$A34,'Recipe Ingredients'!$A$5:$A$397,'Tour Planner'!$D$9))*'Tour Planner'!$F$9/5+(SUMIFS('Recipe Ingredients'!$E$5:$E$397,'Recipe Ingredients'!$C$5:$C$397,$A34,'Recipe Ingredients'!$A$5:$A$397,'Tour Planner'!$B$10)+SUMIFS('Recipe Ingredients'!$E$5:$E$397,'Recipe Ingredients'!$C$5:$C$397,$A34,'Recipe Ingredients'!$A$5:$A$397,'Tour Planner'!$D$10))*'Tour Planner'!$F$10/5+(SUMIFS('Recipe Ingredients'!$E$5:$E$397,'Recipe Ingredients'!$C$5:$C$397,$A34,'Recipe Ingredients'!$A$5:$A$397,'Tour Planner'!$B$11)+SUMIFS('Recipe Ingredients'!$E$5:$E$397,'Recipe Ingredients'!$C$5:$C$397,$A34,'Recipe Ingredients'!$A$5:$A$397,'Tour Planner'!$D$11))*'Tour Planner'!$F$11/5+(SUMIFS('Recipe Ingredients'!$E$5:$E$397,'Recipe Ingredients'!$C$5:$C$397,$A34,'Recipe Ingredients'!$A$5:$A$397,'Tour Planner'!$B$12)+SUMIFS('Recipe Ingredients'!$E$5:$E$397,'Recipe Ingredients'!$C$5:$C$397,$A34,'Recipe Ingredients'!$A$5:$A$397,'Tour Planner'!$D$12))*'Tour Planner'!$F$12/5+(SUMIFS('Recipe Ingredients'!$E$5:$E$397,'Recipe Ingredients'!$C$5:$C$397,$A34,'Recipe Ingredients'!$A$5:$A$397,'Tour Planner'!$B$13)+SUMIFS('Recipe Ingredients'!$E$5:$E$397,'Recipe Ingredients'!$C$5:$C$397,$A34,'Recipe Ingredients'!$A$5:$A$397,'Tour Planner'!$D$13))*'Tour Planner'!$F$13/5+(SUMIFS('Recipe Ingredients'!$E$5:$E$397,'Recipe Ingredients'!$C$5:$C$397,$A34,'Recipe Ingredients'!$A$5:$A$397,'Tour Planner'!$B$14)+SUMIFS('Recipe Ingredients'!$E$5:$E$397,'Recipe Ingredients'!$C$5:$C$397,$A34,'Recipe Ingredients'!$A$5:$A$397,'Tour Planner'!$D$14))*'Tour Planner'!$F$14/5</f>
        <v/>
      </c>
      <c r="E34" s="9" t="n">
        <v>0</v>
      </c>
      <c r="F34" s="6">
        <f>MAX(0,D34-E34)</f>
        <v/>
      </c>
      <c r="G34" s="6" t="n">
        <v>1.75</v>
      </c>
      <c r="H34" s="6">
        <f>IF(F34=0,0,ROUNDUP(F34/G34,0))</f>
        <v/>
      </c>
      <c r="I34" s="7">
        <f>H34*'Costco Price Book'!E34</f>
        <v/>
      </c>
      <c r="J34" s="12">
        <f>MAX(0,H34*G34-F34)</f>
        <v/>
      </c>
    </row>
    <row r="35">
      <c r="A35" s="6" t="inlineStr">
        <is>
          <t>AVO</t>
        </is>
      </c>
      <c r="B35" s="6" t="inlineStr">
        <is>
          <t>Avocados</t>
        </is>
      </c>
      <c r="C35" s="6" t="inlineStr">
        <is>
          <t>each</t>
        </is>
      </c>
      <c r="D35" s="12">
        <f>(SUMIFS('Recipe Ingredients'!$E$5:$E$397,'Recipe Ingredients'!$C$5:$C$397,$A35,'Recipe Ingredients'!$A$5:$A$397,'Tour Planner'!$B$5)+SUMIFS('Recipe Ingredients'!$E$5:$E$397,'Recipe Ingredients'!$C$5:$C$397,$A35,'Recipe Ingredients'!$A$5:$A$397,'Tour Planner'!$D$5))*'Tour Planner'!$F$5/5+(SUMIFS('Recipe Ingredients'!$E$5:$E$397,'Recipe Ingredients'!$C$5:$C$397,$A35,'Recipe Ingredients'!$A$5:$A$397,'Tour Planner'!$B$6)+SUMIFS('Recipe Ingredients'!$E$5:$E$397,'Recipe Ingredients'!$C$5:$C$397,$A35,'Recipe Ingredients'!$A$5:$A$397,'Tour Planner'!$D$6))*'Tour Planner'!$F$6/5+(SUMIFS('Recipe Ingredients'!$E$5:$E$397,'Recipe Ingredients'!$C$5:$C$397,$A35,'Recipe Ingredients'!$A$5:$A$397,'Tour Planner'!$B$7)+SUMIFS('Recipe Ingredients'!$E$5:$E$397,'Recipe Ingredients'!$C$5:$C$397,$A35,'Recipe Ingredients'!$A$5:$A$397,'Tour Planner'!$D$7))*'Tour Planner'!$F$7/5+(SUMIFS('Recipe Ingredients'!$E$5:$E$397,'Recipe Ingredients'!$C$5:$C$397,$A35,'Recipe Ingredients'!$A$5:$A$397,'Tour Planner'!$B$8)+SUMIFS('Recipe Ingredients'!$E$5:$E$397,'Recipe Ingredients'!$C$5:$C$397,$A35,'Recipe Ingredients'!$A$5:$A$397,'Tour Planner'!$D$8))*'Tour Planner'!$F$8/5+(SUMIFS('Recipe Ingredients'!$E$5:$E$397,'Recipe Ingredients'!$C$5:$C$397,$A35,'Recipe Ingredients'!$A$5:$A$397,'Tour Planner'!$B$9)+SUMIFS('Recipe Ingredients'!$E$5:$E$397,'Recipe Ingredients'!$C$5:$C$397,$A35,'Recipe Ingredients'!$A$5:$A$397,'Tour Planner'!$D$9))*'Tour Planner'!$F$9/5+(SUMIFS('Recipe Ingredients'!$E$5:$E$397,'Recipe Ingredients'!$C$5:$C$397,$A35,'Recipe Ingredients'!$A$5:$A$397,'Tour Planner'!$B$10)+SUMIFS('Recipe Ingredients'!$E$5:$E$397,'Recipe Ingredients'!$C$5:$C$397,$A35,'Recipe Ingredients'!$A$5:$A$397,'Tour Planner'!$D$10))*'Tour Planner'!$F$10/5+(SUMIFS('Recipe Ingredients'!$E$5:$E$397,'Recipe Ingredients'!$C$5:$C$397,$A35,'Recipe Ingredients'!$A$5:$A$397,'Tour Planner'!$B$11)+SUMIFS('Recipe Ingredients'!$E$5:$E$397,'Recipe Ingredients'!$C$5:$C$397,$A35,'Recipe Ingredients'!$A$5:$A$397,'Tour Planner'!$D$11))*'Tour Planner'!$F$11/5+(SUMIFS('Recipe Ingredients'!$E$5:$E$397,'Recipe Ingredients'!$C$5:$C$397,$A35,'Recipe Ingredients'!$A$5:$A$397,'Tour Planner'!$B$12)+SUMIFS('Recipe Ingredients'!$E$5:$E$397,'Recipe Ingredients'!$C$5:$C$397,$A35,'Recipe Ingredients'!$A$5:$A$397,'Tour Planner'!$D$12))*'Tour Planner'!$F$12/5+(SUMIFS('Recipe Ingredients'!$E$5:$E$397,'Recipe Ingredients'!$C$5:$C$397,$A35,'Recipe Ingredients'!$A$5:$A$397,'Tour Planner'!$B$13)+SUMIFS('Recipe Ingredients'!$E$5:$E$397,'Recipe Ingredients'!$C$5:$C$397,$A35,'Recipe Ingredients'!$A$5:$A$397,'Tour Planner'!$D$13))*'Tour Planner'!$F$13/5+(SUMIFS('Recipe Ingredients'!$E$5:$E$397,'Recipe Ingredients'!$C$5:$C$397,$A35,'Recipe Ingredients'!$A$5:$A$397,'Tour Planner'!$B$14)+SUMIFS('Recipe Ingredients'!$E$5:$E$397,'Recipe Ingredients'!$C$5:$C$397,$A35,'Recipe Ingredients'!$A$5:$A$397,'Tour Planner'!$D$14))*'Tour Planner'!$F$14/5</f>
        <v/>
      </c>
      <c r="E35" s="9" t="n">
        <v>0</v>
      </c>
      <c r="F35" s="6">
        <f>MAX(0,D35-E35)</f>
        <v/>
      </c>
      <c r="G35" s="6" t="n">
        <v>6</v>
      </c>
      <c r="H35" s="6">
        <f>IF(F35=0,0,ROUNDUP(F35/G35,0))</f>
        <v/>
      </c>
      <c r="I35" s="7">
        <f>H35*'Costco Price Book'!E35</f>
        <v/>
      </c>
      <c r="J35" s="12">
        <f>MAX(0,H35*G35-F35)</f>
        <v/>
      </c>
    </row>
    <row r="36">
      <c r="A36" s="6" t="inlineStr">
        <is>
          <t>CHI</t>
        </is>
      </c>
      <c r="B36" s="6" t="inlineStr">
        <is>
          <t>Tortilla chips</t>
        </is>
      </c>
      <c r="C36" s="6" t="inlineStr">
        <is>
          <t>oz</t>
        </is>
      </c>
      <c r="D36" s="12">
        <f>(SUMIFS('Recipe Ingredients'!$E$5:$E$397,'Recipe Ingredients'!$C$5:$C$397,$A36,'Recipe Ingredients'!$A$5:$A$397,'Tour Planner'!$B$5)+SUMIFS('Recipe Ingredients'!$E$5:$E$397,'Recipe Ingredients'!$C$5:$C$397,$A36,'Recipe Ingredients'!$A$5:$A$397,'Tour Planner'!$D$5))*'Tour Planner'!$F$5/5+(SUMIFS('Recipe Ingredients'!$E$5:$E$397,'Recipe Ingredients'!$C$5:$C$397,$A36,'Recipe Ingredients'!$A$5:$A$397,'Tour Planner'!$B$6)+SUMIFS('Recipe Ingredients'!$E$5:$E$397,'Recipe Ingredients'!$C$5:$C$397,$A36,'Recipe Ingredients'!$A$5:$A$397,'Tour Planner'!$D$6))*'Tour Planner'!$F$6/5+(SUMIFS('Recipe Ingredients'!$E$5:$E$397,'Recipe Ingredients'!$C$5:$C$397,$A36,'Recipe Ingredients'!$A$5:$A$397,'Tour Planner'!$B$7)+SUMIFS('Recipe Ingredients'!$E$5:$E$397,'Recipe Ingredients'!$C$5:$C$397,$A36,'Recipe Ingredients'!$A$5:$A$397,'Tour Planner'!$D$7))*'Tour Planner'!$F$7/5+(SUMIFS('Recipe Ingredients'!$E$5:$E$397,'Recipe Ingredients'!$C$5:$C$397,$A36,'Recipe Ingredients'!$A$5:$A$397,'Tour Planner'!$B$8)+SUMIFS('Recipe Ingredients'!$E$5:$E$397,'Recipe Ingredients'!$C$5:$C$397,$A36,'Recipe Ingredients'!$A$5:$A$397,'Tour Planner'!$D$8))*'Tour Planner'!$F$8/5+(SUMIFS('Recipe Ingredients'!$E$5:$E$397,'Recipe Ingredients'!$C$5:$C$397,$A36,'Recipe Ingredients'!$A$5:$A$397,'Tour Planner'!$B$9)+SUMIFS('Recipe Ingredients'!$E$5:$E$397,'Recipe Ingredients'!$C$5:$C$397,$A36,'Recipe Ingredients'!$A$5:$A$397,'Tour Planner'!$D$9))*'Tour Planner'!$F$9/5+(SUMIFS('Recipe Ingredients'!$E$5:$E$397,'Recipe Ingredients'!$C$5:$C$397,$A36,'Recipe Ingredients'!$A$5:$A$397,'Tour Planner'!$B$10)+SUMIFS('Recipe Ingredients'!$E$5:$E$397,'Recipe Ingredients'!$C$5:$C$397,$A36,'Recipe Ingredients'!$A$5:$A$397,'Tour Planner'!$D$10))*'Tour Planner'!$F$10/5+(SUMIFS('Recipe Ingredients'!$E$5:$E$397,'Recipe Ingredients'!$C$5:$C$397,$A36,'Recipe Ingredients'!$A$5:$A$397,'Tour Planner'!$B$11)+SUMIFS('Recipe Ingredients'!$E$5:$E$397,'Recipe Ingredients'!$C$5:$C$397,$A36,'Recipe Ingredients'!$A$5:$A$397,'Tour Planner'!$D$11))*'Tour Planner'!$F$11/5+(SUMIFS('Recipe Ingredients'!$E$5:$E$397,'Recipe Ingredients'!$C$5:$C$397,$A36,'Recipe Ingredients'!$A$5:$A$397,'Tour Planner'!$B$12)+SUMIFS('Recipe Ingredients'!$E$5:$E$397,'Recipe Ingredients'!$C$5:$C$397,$A36,'Recipe Ingredients'!$A$5:$A$397,'Tour Planner'!$D$12))*'Tour Planner'!$F$12/5+(SUMIFS('Recipe Ingredients'!$E$5:$E$397,'Recipe Ingredients'!$C$5:$C$397,$A36,'Recipe Ingredients'!$A$5:$A$397,'Tour Planner'!$B$13)+SUMIFS('Recipe Ingredients'!$E$5:$E$397,'Recipe Ingredients'!$C$5:$C$397,$A36,'Recipe Ingredients'!$A$5:$A$397,'Tour Planner'!$D$13))*'Tour Planner'!$F$13/5+(SUMIFS('Recipe Ingredients'!$E$5:$E$397,'Recipe Ingredients'!$C$5:$C$397,$A36,'Recipe Ingredients'!$A$5:$A$397,'Tour Planner'!$B$14)+SUMIFS('Recipe Ingredients'!$E$5:$E$397,'Recipe Ingredients'!$C$5:$C$397,$A36,'Recipe Ingredients'!$A$5:$A$397,'Tour Planner'!$D$14))*'Tour Planner'!$F$14/5</f>
        <v/>
      </c>
      <c r="E36" s="9" t="n">
        <v>0</v>
      </c>
      <c r="F36" s="6">
        <f>MAX(0,D36-E36)</f>
        <v/>
      </c>
      <c r="G36" s="6" t="n">
        <v>40</v>
      </c>
      <c r="H36" s="6">
        <f>IF(F36=0,0,ROUNDUP(F36/G36,0))</f>
        <v/>
      </c>
      <c r="I36" s="7">
        <f>H36*'Costco Price Book'!E36</f>
        <v/>
      </c>
      <c r="J36" s="12">
        <f>MAX(0,H36*G36-F36)</f>
        <v/>
      </c>
    </row>
    <row r="37">
      <c r="A37" s="6" t="inlineStr">
        <is>
          <t>GAR</t>
        </is>
      </c>
      <c r="B37" s="6" t="inlineStr">
        <is>
          <t>Garlic parmesan bread</t>
        </is>
      </c>
      <c r="C37" s="6" t="inlineStr">
        <is>
          <t>loaf</t>
        </is>
      </c>
      <c r="D37" s="12">
        <f>(SUMIFS('Recipe Ingredients'!$E$5:$E$397,'Recipe Ingredients'!$C$5:$C$397,$A37,'Recipe Ingredients'!$A$5:$A$397,'Tour Planner'!$B$5)+SUMIFS('Recipe Ingredients'!$E$5:$E$397,'Recipe Ingredients'!$C$5:$C$397,$A37,'Recipe Ingredients'!$A$5:$A$397,'Tour Planner'!$D$5))*'Tour Planner'!$F$5/5+(SUMIFS('Recipe Ingredients'!$E$5:$E$397,'Recipe Ingredients'!$C$5:$C$397,$A37,'Recipe Ingredients'!$A$5:$A$397,'Tour Planner'!$B$6)+SUMIFS('Recipe Ingredients'!$E$5:$E$397,'Recipe Ingredients'!$C$5:$C$397,$A37,'Recipe Ingredients'!$A$5:$A$397,'Tour Planner'!$D$6))*'Tour Planner'!$F$6/5+(SUMIFS('Recipe Ingredients'!$E$5:$E$397,'Recipe Ingredients'!$C$5:$C$397,$A37,'Recipe Ingredients'!$A$5:$A$397,'Tour Planner'!$B$7)+SUMIFS('Recipe Ingredients'!$E$5:$E$397,'Recipe Ingredients'!$C$5:$C$397,$A37,'Recipe Ingredients'!$A$5:$A$397,'Tour Planner'!$D$7))*'Tour Planner'!$F$7/5+(SUMIFS('Recipe Ingredients'!$E$5:$E$397,'Recipe Ingredients'!$C$5:$C$397,$A37,'Recipe Ingredients'!$A$5:$A$397,'Tour Planner'!$B$8)+SUMIFS('Recipe Ingredients'!$E$5:$E$397,'Recipe Ingredients'!$C$5:$C$397,$A37,'Recipe Ingredients'!$A$5:$A$397,'Tour Planner'!$D$8))*'Tour Planner'!$F$8/5+(SUMIFS('Recipe Ingredients'!$E$5:$E$397,'Recipe Ingredients'!$C$5:$C$397,$A37,'Recipe Ingredients'!$A$5:$A$397,'Tour Planner'!$B$9)+SUMIFS('Recipe Ingredients'!$E$5:$E$397,'Recipe Ingredients'!$C$5:$C$397,$A37,'Recipe Ingredients'!$A$5:$A$397,'Tour Planner'!$D$9))*'Tour Planner'!$F$9/5+(SUMIFS('Recipe Ingredients'!$E$5:$E$397,'Recipe Ingredients'!$C$5:$C$397,$A37,'Recipe Ingredients'!$A$5:$A$397,'Tour Planner'!$B$10)+SUMIFS('Recipe Ingredients'!$E$5:$E$397,'Recipe Ingredients'!$C$5:$C$397,$A37,'Recipe Ingredients'!$A$5:$A$397,'Tour Planner'!$D$10))*'Tour Planner'!$F$10/5+(SUMIFS('Recipe Ingredients'!$E$5:$E$397,'Recipe Ingredients'!$C$5:$C$397,$A37,'Recipe Ingredients'!$A$5:$A$397,'Tour Planner'!$B$11)+SUMIFS('Recipe Ingredients'!$E$5:$E$397,'Recipe Ingredients'!$C$5:$C$397,$A37,'Recipe Ingredients'!$A$5:$A$397,'Tour Planner'!$D$11))*'Tour Planner'!$F$11/5+(SUMIFS('Recipe Ingredients'!$E$5:$E$397,'Recipe Ingredients'!$C$5:$C$397,$A37,'Recipe Ingredients'!$A$5:$A$397,'Tour Planner'!$B$12)+SUMIFS('Recipe Ingredients'!$E$5:$E$397,'Recipe Ingredients'!$C$5:$C$397,$A37,'Recipe Ingredients'!$A$5:$A$397,'Tour Planner'!$D$12))*'Tour Planner'!$F$12/5+(SUMIFS('Recipe Ingredients'!$E$5:$E$397,'Recipe Ingredients'!$C$5:$C$397,$A37,'Recipe Ingredients'!$A$5:$A$397,'Tour Planner'!$B$13)+SUMIFS('Recipe Ingredients'!$E$5:$E$397,'Recipe Ingredients'!$C$5:$C$397,$A37,'Recipe Ingredients'!$A$5:$A$397,'Tour Planner'!$D$13))*'Tour Planner'!$F$13/5+(SUMIFS('Recipe Ingredients'!$E$5:$E$397,'Recipe Ingredients'!$C$5:$C$397,$A37,'Recipe Ingredients'!$A$5:$A$397,'Tour Planner'!$B$14)+SUMIFS('Recipe Ingredients'!$E$5:$E$397,'Recipe Ingredients'!$C$5:$C$397,$A37,'Recipe Ingredients'!$A$5:$A$397,'Tour Planner'!$D$14))*'Tour Planner'!$F$14/5</f>
        <v/>
      </c>
      <c r="E37" s="9" t="n">
        <v>0</v>
      </c>
      <c r="F37" s="6">
        <f>MAX(0,D37-E37)</f>
        <v/>
      </c>
      <c r="G37" s="6" t="n">
        <v>2</v>
      </c>
      <c r="H37" s="6">
        <f>IF(F37=0,0,ROUNDUP(F37/G37,0))</f>
        <v/>
      </c>
      <c r="I37" s="7">
        <f>H37*'Costco Price Book'!E37</f>
        <v/>
      </c>
      <c r="J37" s="12">
        <f>MAX(0,H37*G37-F37)</f>
        <v/>
      </c>
    </row>
    <row r="38">
      <c r="A38" s="6" t="inlineStr">
        <is>
          <t>OIL</t>
        </is>
      </c>
      <c r="B38" s="6" t="inlineStr">
        <is>
          <t>Pantry seasoning set: 2 tbsp oil, 1 tsp salt, 1/2 tsp pepper, 1 tsp garlic powder</t>
        </is>
      </c>
      <c r="C38" s="6" t="inlineStr">
        <is>
          <t>set</t>
        </is>
      </c>
      <c r="D38" s="12">
        <f>(SUMIFS('Recipe Ingredients'!$E$5:$E$397,'Recipe Ingredients'!$C$5:$C$397,$A38,'Recipe Ingredients'!$A$5:$A$397,'Tour Planner'!$B$5)+SUMIFS('Recipe Ingredients'!$E$5:$E$397,'Recipe Ingredients'!$C$5:$C$397,$A38,'Recipe Ingredients'!$A$5:$A$397,'Tour Planner'!$D$5))*'Tour Planner'!$F$5/5+(SUMIFS('Recipe Ingredients'!$E$5:$E$397,'Recipe Ingredients'!$C$5:$C$397,$A38,'Recipe Ingredients'!$A$5:$A$397,'Tour Planner'!$B$6)+SUMIFS('Recipe Ingredients'!$E$5:$E$397,'Recipe Ingredients'!$C$5:$C$397,$A38,'Recipe Ingredients'!$A$5:$A$397,'Tour Planner'!$D$6))*'Tour Planner'!$F$6/5+(SUMIFS('Recipe Ingredients'!$E$5:$E$397,'Recipe Ingredients'!$C$5:$C$397,$A38,'Recipe Ingredients'!$A$5:$A$397,'Tour Planner'!$B$7)+SUMIFS('Recipe Ingredients'!$E$5:$E$397,'Recipe Ingredients'!$C$5:$C$397,$A38,'Recipe Ingredients'!$A$5:$A$397,'Tour Planner'!$D$7))*'Tour Planner'!$F$7/5+(SUMIFS('Recipe Ingredients'!$E$5:$E$397,'Recipe Ingredients'!$C$5:$C$397,$A38,'Recipe Ingredients'!$A$5:$A$397,'Tour Planner'!$B$8)+SUMIFS('Recipe Ingredients'!$E$5:$E$397,'Recipe Ingredients'!$C$5:$C$397,$A38,'Recipe Ingredients'!$A$5:$A$397,'Tour Planner'!$D$8))*'Tour Planner'!$F$8/5+(SUMIFS('Recipe Ingredients'!$E$5:$E$397,'Recipe Ingredients'!$C$5:$C$397,$A38,'Recipe Ingredients'!$A$5:$A$397,'Tour Planner'!$B$9)+SUMIFS('Recipe Ingredients'!$E$5:$E$397,'Recipe Ingredients'!$C$5:$C$397,$A38,'Recipe Ingredients'!$A$5:$A$397,'Tour Planner'!$D$9))*'Tour Planner'!$F$9/5+(SUMIFS('Recipe Ingredients'!$E$5:$E$397,'Recipe Ingredients'!$C$5:$C$397,$A38,'Recipe Ingredients'!$A$5:$A$397,'Tour Planner'!$B$10)+SUMIFS('Recipe Ingredients'!$E$5:$E$397,'Recipe Ingredients'!$C$5:$C$397,$A38,'Recipe Ingredients'!$A$5:$A$397,'Tour Planner'!$D$10))*'Tour Planner'!$F$10/5+(SUMIFS('Recipe Ingredients'!$E$5:$E$397,'Recipe Ingredients'!$C$5:$C$397,$A38,'Recipe Ingredients'!$A$5:$A$397,'Tour Planner'!$B$11)+SUMIFS('Recipe Ingredients'!$E$5:$E$397,'Recipe Ingredients'!$C$5:$C$397,$A38,'Recipe Ingredients'!$A$5:$A$397,'Tour Planner'!$D$11))*'Tour Planner'!$F$11/5+(SUMIFS('Recipe Ingredients'!$E$5:$E$397,'Recipe Ingredients'!$C$5:$C$397,$A38,'Recipe Ingredients'!$A$5:$A$397,'Tour Planner'!$B$12)+SUMIFS('Recipe Ingredients'!$E$5:$E$397,'Recipe Ingredients'!$C$5:$C$397,$A38,'Recipe Ingredients'!$A$5:$A$397,'Tour Planner'!$D$12))*'Tour Planner'!$F$12/5+(SUMIFS('Recipe Ingredients'!$E$5:$E$397,'Recipe Ingredients'!$C$5:$C$397,$A38,'Recipe Ingredients'!$A$5:$A$397,'Tour Planner'!$B$13)+SUMIFS('Recipe Ingredients'!$E$5:$E$397,'Recipe Ingredients'!$C$5:$C$397,$A38,'Recipe Ingredients'!$A$5:$A$397,'Tour Planner'!$D$13))*'Tour Planner'!$F$13/5+(SUMIFS('Recipe Ingredients'!$E$5:$E$397,'Recipe Ingredients'!$C$5:$C$397,$A38,'Recipe Ingredients'!$A$5:$A$397,'Tour Planner'!$B$14)+SUMIFS('Recipe Ingredients'!$E$5:$E$397,'Recipe Ingredients'!$C$5:$C$397,$A38,'Recipe Ingredients'!$A$5:$A$397,'Tour Planner'!$D$14))*'Tour Planner'!$F$14/5</f>
        <v/>
      </c>
      <c r="E38" s="9" t="n">
        <v>0</v>
      </c>
      <c r="F38" s="6">
        <f>MAX(0,D38-E38)</f>
        <v/>
      </c>
      <c r="G38" s="6" t="n">
        <v>1</v>
      </c>
      <c r="H38" s="6">
        <f>IF(F38=0,0,ROUNDUP(F38/G38,0))</f>
        <v/>
      </c>
      <c r="I38" s="7">
        <f>H38*'Costco Price Book'!E38</f>
        <v/>
      </c>
      <c r="J38" s="12">
        <f>MAX(0,H38*G38-F38)</f>
        <v/>
      </c>
    </row>
    <row r="39">
      <c r="A39" s="6" t="inlineStr">
        <is>
          <t>YEAST</t>
        </is>
      </c>
      <c r="B39" s="6" t="inlineStr">
        <is>
          <t>Active dry yeast</t>
        </is>
      </c>
      <c r="C39" s="6" t="inlineStr">
        <is>
          <t>oz</t>
        </is>
      </c>
      <c r="D39" s="12">
        <f>(SUMIFS('Recipe Ingredients'!$E$5:$E$397,'Recipe Ingredients'!$C$5:$C$397,$A39,'Recipe Ingredients'!$A$5:$A$397,'Tour Planner'!$B$5)+SUMIFS('Recipe Ingredients'!$E$5:$E$397,'Recipe Ingredients'!$C$5:$C$397,$A39,'Recipe Ingredients'!$A$5:$A$397,'Tour Planner'!$D$5))*'Tour Planner'!$F$5/5+(SUMIFS('Recipe Ingredients'!$E$5:$E$397,'Recipe Ingredients'!$C$5:$C$397,$A39,'Recipe Ingredients'!$A$5:$A$397,'Tour Planner'!$B$6)+SUMIFS('Recipe Ingredients'!$E$5:$E$397,'Recipe Ingredients'!$C$5:$C$397,$A39,'Recipe Ingredients'!$A$5:$A$397,'Tour Planner'!$D$6))*'Tour Planner'!$F$6/5+(SUMIFS('Recipe Ingredients'!$E$5:$E$397,'Recipe Ingredients'!$C$5:$C$397,$A39,'Recipe Ingredients'!$A$5:$A$397,'Tour Planner'!$B$7)+SUMIFS('Recipe Ingredients'!$E$5:$E$397,'Recipe Ingredients'!$C$5:$C$397,$A39,'Recipe Ingredients'!$A$5:$A$397,'Tour Planner'!$D$7))*'Tour Planner'!$F$7/5+(SUMIFS('Recipe Ingredients'!$E$5:$E$397,'Recipe Ingredients'!$C$5:$C$397,$A39,'Recipe Ingredients'!$A$5:$A$397,'Tour Planner'!$B$8)+SUMIFS('Recipe Ingredients'!$E$5:$E$397,'Recipe Ingredients'!$C$5:$C$397,$A39,'Recipe Ingredients'!$A$5:$A$397,'Tour Planner'!$D$8))*'Tour Planner'!$F$8/5+(SUMIFS('Recipe Ingredients'!$E$5:$E$397,'Recipe Ingredients'!$C$5:$C$397,$A39,'Recipe Ingredients'!$A$5:$A$397,'Tour Planner'!$B$9)+SUMIFS('Recipe Ingredients'!$E$5:$E$397,'Recipe Ingredients'!$C$5:$C$397,$A39,'Recipe Ingredients'!$A$5:$A$397,'Tour Planner'!$D$9))*'Tour Planner'!$F$9/5+(SUMIFS('Recipe Ingredients'!$E$5:$E$397,'Recipe Ingredients'!$C$5:$C$397,$A39,'Recipe Ingredients'!$A$5:$A$397,'Tour Planner'!$B$10)+SUMIFS('Recipe Ingredients'!$E$5:$E$397,'Recipe Ingredients'!$C$5:$C$397,$A39,'Recipe Ingredients'!$A$5:$A$397,'Tour Planner'!$D$10))*'Tour Planner'!$F$10/5+(SUMIFS('Recipe Ingredients'!$E$5:$E$397,'Recipe Ingredients'!$C$5:$C$397,$A39,'Recipe Ingredients'!$A$5:$A$397,'Tour Planner'!$B$11)+SUMIFS('Recipe Ingredients'!$E$5:$E$397,'Recipe Ingredients'!$C$5:$C$397,$A39,'Recipe Ingredients'!$A$5:$A$397,'Tour Planner'!$D$11))*'Tour Planner'!$F$11/5+(SUMIFS('Recipe Ingredients'!$E$5:$E$397,'Recipe Ingredients'!$C$5:$C$397,$A39,'Recipe Ingredients'!$A$5:$A$397,'Tour Planner'!$B$12)+SUMIFS('Recipe Ingredients'!$E$5:$E$397,'Recipe Ingredients'!$C$5:$C$397,$A39,'Recipe Ingredients'!$A$5:$A$397,'Tour Planner'!$D$12))*'Tour Planner'!$F$12/5+(SUMIFS('Recipe Ingredients'!$E$5:$E$397,'Recipe Ingredients'!$C$5:$C$397,$A39,'Recipe Ingredients'!$A$5:$A$397,'Tour Planner'!$B$13)+SUMIFS('Recipe Ingredients'!$E$5:$E$397,'Recipe Ingredients'!$C$5:$C$397,$A39,'Recipe Ingredients'!$A$5:$A$397,'Tour Planner'!$D$13))*'Tour Planner'!$F$13/5+(SUMIFS('Recipe Ingredients'!$E$5:$E$397,'Recipe Ingredients'!$C$5:$C$397,$A39,'Recipe Ingredients'!$A$5:$A$397,'Tour Planner'!$B$14)+SUMIFS('Recipe Ingredients'!$E$5:$E$397,'Recipe Ingredients'!$C$5:$C$397,$A39,'Recipe Ingredients'!$A$5:$A$397,'Tour Planner'!$D$14))*'Tour Planner'!$F$14/5</f>
        <v/>
      </c>
      <c r="E39" s="9" t="n">
        <v>0</v>
      </c>
      <c r="F39" s="6">
        <f>MAX(0,D39-E39)</f>
        <v/>
      </c>
      <c r="G39" s="6" t="n">
        <v>16</v>
      </c>
      <c r="H39" s="6">
        <f>IF(F39=0,0,ROUNDUP(F39/G39,0))</f>
        <v/>
      </c>
      <c r="I39" s="7">
        <f>H39*'Costco Price Book'!E39</f>
        <v/>
      </c>
      <c r="J39" s="12">
        <f>MAX(0,H39*G39-F39)</f>
        <v/>
      </c>
    </row>
    <row r="40">
      <c r="A40" s="6" t="inlineStr">
        <is>
          <t>SUGAR</t>
        </is>
      </c>
      <c r="B40" s="6" t="inlineStr">
        <is>
          <t>Granulated sugar</t>
        </is>
      </c>
      <c r="C40" s="6" t="inlineStr">
        <is>
          <t>tbsp</t>
        </is>
      </c>
      <c r="D40" s="12">
        <f>(SUMIFS('Recipe Ingredients'!$E$5:$E$397,'Recipe Ingredients'!$C$5:$C$397,$A40,'Recipe Ingredients'!$A$5:$A$397,'Tour Planner'!$B$5)+SUMIFS('Recipe Ingredients'!$E$5:$E$397,'Recipe Ingredients'!$C$5:$C$397,$A40,'Recipe Ingredients'!$A$5:$A$397,'Tour Planner'!$D$5))*'Tour Planner'!$F$5/5+(SUMIFS('Recipe Ingredients'!$E$5:$E$397,'Recipe Ingredients'!$C$5:$C$397,$A40,'Recipe Ingredients'!$A$5:$A$397,'Tour Planner'!$B$6)+SUMIFS('Recipe Ingredients'!$E$5:$E$397,'Recipe Ingredients'!$C$5:$C$397,$A40,'Recipe Ingredients'!$A$5:$A$397,'Tour Planner'!$D$6))*'Tour Planner'!$F$6/5+(SUMIFS('Recipe Ingredients'!$E$5:$E$397,'Recipe Ingredients'!$C$5:$C$397,$A40,'Recipe Ingredients'!$A$5:$A$397,'Tour Planner'!$B$7)+SUMIFS('Recipe Ingredients'!$E$5:$E$397,'Recipe Ingredients'!$C$5:$C$397,$A40,'Recipe Ingredients'!$A$5:$A$397,'Tour Planner'!$D$7))*'Tour Planner'!$F$7/5+(SUMIFS('Recipe Ingredients'!$E$5:$E$397,'Recipe Ingredients'!$C$5:$C$397,$A40,'Recipe Ingredients'!$A$5:$A$397,'Tour Planner'!$B$8)+SUMIFS('Recipe Ingredients'!$E$5:$E$397,'Recipe Ingredients'!$C$5:$C$397,$A40,'Recipe Ingredients'!$A$5:$A$397,'Tour Planner'!$D$8))*'Tour Planner'!$F$8/5+(SUMIFS('Recipe Ingredients'!$E$5:$E$397,'Recipe Ingredients'!$C$5:$C$397,$A40,'Recipe Ingredients'!$A$5:$A$397,'Tour Planner'!$B$9)+SUMIFS('Recipe Ingredients'!$E$5:$E$397,'Recipe Ingredients'!$C$5:$C$397,$A40,'Recipe Ingredients'!$A$5:$A$397,'Tour Planner'!$D$9))*'Tour Planner'!$F$9/5+(SUMIFS('Recipe Ingredients'!$E$5:$E$397,'Recipe Ingredients'!$C$5:$C$397,$A40,'Recipe Ingredients'!$A$5:$A$397,'Tour Planner'!$B$10)+SUMIFS('Recipe Ingredients'!$E$5:$E$397,'Recipe Ingredients'!$C$5:$C$397,$A40,'Recipe Ingredients'!$A$5:$A$397,'Tour Planner'!$D$10))*'Tour Planner'!$F$10/5+(SUMIFS('Recipe Ingredients'!$E$5:$E$397,'Recipe Ingredients'!$C$5:$C$397,$A40,'Recipe Ingredients'!$A$5:$A$397,'Tour Planner'!$B$11)+SUMIFS('Recipe Ingredients'!$E$5:$E$397,'Recipe Ingredients'!$C$5:$C$397,$A40,'Recipe Ingredients'!$A$5:$A$397,'Tour Planner'!$D$11))*'Tour Planner'!$F$11/5+(SUMIFS('Recipe Ingredients'!$E$5:$E$397,'Recipe Ingredients'!$C$5:$C$397,$A40,'Recipe Ingredients'!$A$5:$A$397,'Tour Planner'!$B$12)+SUMIFS('Recipe Ingredients'!$E$5:$E$397,'Recipe Ingredients'!$C$5:$C$397,$A40,'Recipe Ingredients'!$A$5:$A$397,'Tour Planner'!$D$12))*'Tour Planner'!$F$12/5+(SUMIFS('Recipe Ingredients'!$E$5:$E$397,'Recipe Ingredients'!$C$5:$C$397,$A40,'Recipe Ingredients'!$A$5:$A$397,'Tour Planner'!$B$13)+SUMIFS('Recipe Ingredients'!$E$5:$E$397,'Recipe Ingredients'!$C$5:$C$397,$A40,'Recipe Ingredients'!$A$5:$A$397,'Tour Planner'!$D$13))*'Tour Planner'!$F$13/5+(SUMIFS('Recipe Ingredients'!$E$5:$E$397,'Recipe Ingredients'!$C$5:$C$397,$A40,'Recipe Ingredients'!$A$5:$A$397,'Tour Planner'!$B$14)+SUMIFS('Recipe Ingredients'!$E$5:$E$397,'Recipe Ingredients'!$C$5:$C$397,$A40,'Recipe Ingredients'!$A$5:$A$397,'Tour Planner'!$D$14))*'Tour Planner'!$F$14/5</f>
        <v/>
      </c>
      <c r="E40" s="9" t="n">
        <v>0</v>
      </c>
      <c r="F40" s="6">
        <f>MAX(0,D40-E40)</f>
        <v/>
      </c>
      <c r="G40" s="6" t="n">
        <v>320</v>
      </c>
      <c r="H40" s="6">
        <f>IF(F40=0,0,ROUNDUP(F40/G40,0))</f>
        <v/>
      </c>
      <c r="I40" s="7">
        <f>H40*'Costco Price Book'!E40</f>
        <v/>
      </c>
      <c r="J40" s="12">
        <f>MAX(0,H40*G40-F40)</f>
        <v/>
      </c>
    </row>
    <row r="41">
      <c r="A41" s="6" t="inlineStr">
        <is>
          <t>OLV</t>
        </is>
      </c>
      <c r="B41" s="6" t="inlineStr">
        <is>
          <t>Olive oil</t>
        </is>
      </c>
      <c r="C41" s="6" t="inlineStr">
        <is>
          <t>tbsp</t>
        </is>
      </c>
      <c r="D41" s="12">
        <f>(SUMIFS('Recipe Ingredients'!$E$5:$E$397,'Recipe Ingredients'!$C$5:$C$397,$A41,'Recipe Ingredients'!$A$5:$A$397,'Tour Planner'!$B$5)+SUMIFS('Recipe Ingredients'!$E$5:$E$397,'Recipe Ingredients'!$C$5:$C$397,$A41,'Recipe Ingredients'!$A$5:$A$397,'Tour Planner'!$D$5))*'Tour Planner'!$F$5/5+(SUMIFS('Recipe Ingredients'!$E$5:$E$397,'Recipe Ingredients'!$C$5:$C$397,$A41,'Recipe Ingredients'!$A$5:$A$397,'Tour Planner'!$B$6)+SUMIFS('Recipe Ingredients'!$E$5:$E$397,'Recipe Ingredients'!$C$5:$C$397,$A41,'Recipe Ingredients'!$A$5:$A$397,'Tour Planner'!$D$6))*'Tour Planner'!$F$6/5+(SUMIFS('Recipe Ingredients'!$E$5:$E$397,'Recipe Ingredients'!$C$5:$C$397,$A41,'Recipe Ingredients'!$A$5:$A$397,'Tour Planner'!$B$7)+SUMIFS('Recipe Ingredients'!$E$5:$E$397,'Recipe Ingredients'!$C$5:$C$397,$A41,'Recipe Ingredients'!$A$5:$A$397,'Tour Planner'!$D$7))*'Tour Planner'!$F$7/5+(SUMIFS('Recipe Ingredients'!$E$5:$E$397,'Recipe Ingredients'!$C$5:$C$397,$A41,'Recipe Ingredients'!$A$5:$A$397,'Tour Planner'!$B$8)+SUMIFS('Recipe Ingredients'!$E$5:$E$397,'Recipe Ingredients'!$C$5:$C$397,$A41,'Recipe Ingredients'!$A$5:$A$397,'Tour Planner'!$D$8))*'Tour Planner'!$F$8/5+(SUMIFS('Recipe Ingredients'!$E$5:$E$397,'Recipe Ingredients'!$C$5:$C$397,$A41,'Recipe Ingredients'!$A$5:$A$397,'Tour Planner'!$B$9)+SUMIFS('Recipe Ingredients'!$E$5:$E$397,'Recipe Ingredients'!$C$5:$C$397,$A41,'Recipe Ingredients'!$A$5:$A$397,'Tour Planner'!$D$9))*'Tour Planner'!$F$9/5+(SUMIFS('Recipe Ingredients'!$E$5:$E$397,'Recipe Ingredients'!$C$5:$C$397,$A41,'Recipe Ingredients'!$A$5:$A$397,'Tour Planner'!$B$10)+SUMIFS('Recipe Ingredients'!$E$5:$E$397,'Recipe Ingredients'!$C$5:$C$397,$A41,'Recipe Ingredients'!$A$5:$A$397,'Tour Planner'!$D$10))*'Tour Planner'!$F$10/5+(SUMIFS('Recipe Ingredients'!$E$5:$E$397,'Recipe Ingredients'!$C$5:$C$397,$A41,'Recipe Ingredients'!$A$5:$A$397,'Tour Planner'!$B$11)+SUMIFS('Recipe Ingredients'!$E$5:$E$397,'Recipe Ingredients'!$C$5:$C$397,$A41,'Recipe Ingredients'!$A$5:$A$397,'Tour Planner'!$D$11))*'Tour Planner'!$F$11/5+(SUMIFS('Recipe Ingredients'!$E$5:$E$397,'Recipe Ingredients'!$C$5:$C$397,$A41,'Recipe Ingredients'!$A$5:$A$397,'Tour Planner'!$B$12)+SUMIFS('Recipe Ingredients'!$E$5:$E$397,'Recipe Ingredients'!$C$5:$C$397,$A41,'Recipe Ingredients'!$A$5:$A$397,'Tour Planner'!$D$12))*'Tour Planner'!$F$12/5+(SUMIFS('Recipe Ingredients'!$E$5:$E$397,'Recipe Ingredients'!$C$5:$C$397,$A41,'Recipe Ingredients'!$A$5:$A$397,'Tour Planner'!$B$13)+SUMIFS('Recipe Ingredients'!$E$5:$E$397,'Recipe Ingredients'!$C$5:$C$397,$A41,'Recipe Ingredients'!$A$5:$A$397,'Tour Planner'!$D$13))*'Tour Planner'!$F$13/5+(SUMIFS('Recipe Ingredients'!$E$5:$E$397,'Recipe Ingredients'!$C$5:$C$397,$A41,'Recipe Ingredients'!$A$5:$A$397,'Tour Planner'!$B$14)+SUMIFS('Recipe Ingredients'!$E$5:$E$397,'Recipe Ingredients'!$C$5:$C$397,$A41,'Recipe Ingredients'!$A$5:$A$397,'Tour Planner'!$D$14))*'Tour Planner'!$F$14/5</f>
        <v/>
      </c>
      <c r="E41" s="9" t="n">
        <v>0</v>
      </c>
      <c r="F41" s="6">
        <f>MAX(0,D41-E41)</f>
        <v/>
      </c>
      <c r="G41" s="6" t="n">
        <v>136</v>
      </c>
      <c r="H41" s="6">
        <f>IF(F41=0,0,ROUNDUP(F41/G41,0))</f>
        <v/>
      </c>
      <c r="I41" s="7">
        <f>H41*'Costco Price Book'!E41</f>
        <v/>
      </c>
      <c r="J41" s="12">
        <f>MAX(0,H41*G41-F41)</f>
        <v/>
      </c>
    </row>
    <row r="42">
      <c r="A42" s="6" t="inlineStr">
        <is>
          <t>SALT</t>
        </is>
      </c>
      <c r="B42" s="6" t="inlineStr">
        <is>
          <t>Table salt</t>
        </is>
      </c>
      <c r="C42" s="6" t="inlineStr">
        <is>
          <t>tsp</t>
        </is>
      </c>
      <c r="D42" s="12">
        <f>(SUMIFS('Recipe Ingredients'!$E$5:$E$397,'Recipe Ingredients'!$C$5:$C$397,$A42,'Recipe Ingredients'!$A$5:$A$397,'Tour Planner'!$B$5)+SUMIFS('Recipe Ingredients'!$E$5:$E$397,'Recipe Ingredients'!$C$5:$C$397,$A42,'Recipe Ingredients'!$A$5:$A$397,'Tour Planner'!$D$5))*'Tour Planner'!$F$5/5+(SUMIFS('Recipe Ingredients'!$E$5:$E$397,'Recipe Ingredients'!$C$5:$C$397,$A42,'Recipe Ingredients'!$A$5:$A$397,'Tour Planner'!$B$6)+SUMIFS('Recipe Ingredients'!$E$5:$E$397,'Recipe Ingredients'!$C$5:$C$397,$A42,'Recipe Ingredients'!$A$5:$A$397,'Tour Planner'!$D$6))*'Tour Planner'!$F$6/5+(SUMIFS('Recipe Ingredients'!$E$5:$E$397,'Recipe Ingredients'!$C$5:$C$397,$A42,'Recipe Ingredients'!$A$5:$A$397,'Tour Planner'!$B$7)+SUMIFS('Recipe Ingredients'!$E$5:$E$397,'Recipe Ingredients'!$C$5:$C$397,$A42,'Recipe Ingredients'!$A$5:$A$397,'Tour Planner'!$D$7))*'Tour Planner'!$F$7/5+(SUMIFS('Recipe Ingredients'!$E$5:$E$397,'Recipe Ingredients'!$C$5:$C$397,$A42,'Recipe Ingredients'!$A$5:$A$397,'Tour Planner'!$B$8)+SUMIFS('Recipe Ingredients'!$E$5:$E$397,'Recipe Ingredients'!$C$5:$C$397,$A42,'Recipe Ingredients'!$A$5:$A$397,'Tour Planner'!$D$8))*'Tour Planner'!$F$8/5+(SUMIFS('Recipe Ingredients'!$E$5:$E$397,'Recipe Ingredients'!$C$5:$C$397,$A42,'Recipe Ingredients'!$A$5:$A$397,'Tour Planner'!$B$9)+SUMIFS('Recipe Ingredients'!$E$5:$E$397,'Recipe Ingredients'!$C$5:$C$397,$A42,'Recipe Ingredients'!$A$5:$A$397,'Tour Planner'!$D$9))*'Tour Planner'!$F$9/5+(SUMIFS('Recipe Ingredients'!$E$5:$E$397,'Recipe Ingredients'!$C$5:$C$397,$A42,'Recipe Ingredients'!$A$5:$A$397,'Tour Planner'!$B$10)+SUMIFS('Recipe Ingredients'!$E$5:$E$397,'Recipe Ingredients'!$C$5:$C$397,$A42,'Recipe Ingredients'!$A$5:$A$397,'Tour Planner'!$D$10))*'Tour Planner'!$F$10/5+(SUMIFS('Recipe Ingredients'!$E$5:$E$397,'Recipe Ingredients'!$C$5:$C$397,$A42,'Recipe Ingredients'!$A$5:$A$397,'Tour Planner'!$B$11)+SUMIFS('Recipe Ingredients'!$E$5:$E$397,'Recipe Ingredients'!$C$5:$C$397,$A42,'Recipe Ingredients'!$A$5:$A$397,'Tour Planner'!$D$11))*'Tour Planner'!$F$11/5+(SUMIFS('Recipe Ingredients'!$E$5:$E$397,'Recipe Ingredients'!$C$5:$C$397,$A42,'Recipe Ingredients'!$A$5:$A$397,'Tour Planner'!$B$12)+SUMIFS('Recipe Ingredients'!$E$5:$E$397,'Recipe Ingredients'!$C$5:$C$397,$A42,'Recipe Ingredients'!$A$5:$A$397,'Tour Planner'!$D$12))*'Tour Planner'!$F$12/5+(SUMIFS('Recipe Ingredients'!$E$5:$E$397,'Recipe Ingredients'!$C$5:$C$397,$A42,'Recipe Ingredients'!$A$5:$A$397,'Tour Planner'!$B$13)+SUMIFS('Recipe Ingredients'!$E$5:$E$397,'Recipe Ingredients'!$C$5:$C$397,$A42,'Recipe Ingredients'!$A$5:$A$397,'Tour Planner'!$D$13))*'Tour Planner'!$F$13/5+(SUMIFS('Recipe Ingredients'!$E$5:$E$397,'Recipe Ingredients'!$C$5:$C$397,$A42,'Recipe Ingredients'!$A$5:$A$397,'Tour Planner'!$B$14)+SUMIFS('Recipe Ingredients'!$E$5:$E$397,'Recipe Ingredients'!$C$5:$C$397,$A42,'Recipe Ingredients'!$A$5:$A$397,'Tour Planner'!$D$14))*'Tour Planner'!$F$14/5</f>
        <v/>
      </c>
      <c r="E42" s="9" t="n">
        <v>0</v>
      </c>
      <c r="F42" s="6">
        <f>MAX(0,D42-E42)</f>
        <v/>
      </c>
      <c r="G42" s="6" t="n">
        <v>150</v>
      </c>
      <c r="H42" s="6">
        <f>IF(F42=0,0,ROUNDUP(F42/G42,0))</f>
        <v/>
      </c>
      <c r="I42" s="7">
        <f>H42*'Costco Price Book'!E42</f>
        <v/>
      </c>
      <c r="J42" s="12">
        <f>MAX(0,H42*G42-F42)</f>
        <v/>
      </c>
    </row>
    <row r="43">
      <c r="A43" s="6" t="inlineStr">
        <is>
          <t>CAR</t>
        </is>
      </c>
      <c r="B43" s="6" t="inlineStr">
        <is>
          <t>Carrots</t>
        </is>
      </c>
      <c r="C43" s="6" t="inlineStr">
        <is>
          <t>lb</t>
        </is>
      </c>
      <c r="D43" s="12">
        <f>(SUMIFS('Recipe Ingredients'!$E$5:$E$397,'Recipe Ingredients'!$C$5:$C$397,$A43,'Recipe Ingredients'!$A$5:$A$397,'Tour Planner'!$B$5)+SUMIFS('Recipe Ingredients'!$E$5:$E$397,'Recipe Ingredients'!$C$5:$C$397,$A43,'Recipe Ingredients'!$A$5:$A$397,'Tour Planner'!$D$5))*'Tour Planner'!$F$5/5+(SUMIFS('Recipe Ingredients'!$E$5:$E$397,'Recipe Ingredients'!$C$5:$C$397,$A43,'Recipe Ingredients'!$A$5:$A$397,'Tour Planner'!$B$6)+SUMIFS('Recipe Ingredients'!$E$5:$E$397,'Recipe Ingredients'!$C$5:$C$397,$A43,'Recipe Ingredients'!$A$5:$A$397,'Tour Planner'!$D$6))*'Tour Planner'!$F$6/5+(SUMIFS('Recipe Ingredients'!$E$5:$E$397,'Recipe Ingredients'!$C$5:$C$397,$A43,'Recipe Ingredients'!$A$5:$A$397,'Tour Planner'!$B$7)+SUMIFS('Recipe Ingredients'!$E$5:$E$397,'Recipe Ingredients'!$C$5:$C$397,$A43,'Recipe Ingredients'!$A$5:$A$397,'Tour Planner'!$D$7))*'Tour Planner'!$F$7/5+(SUMIFS('Recipe Ingredients'!$E$5:$E$397,'Recipe Ingredients'!$C$5:$C$397,$A43,'Recipe Ingredients'!$A$5:$A$397,'Tour Planner'!$B$8)+SUMIFS('Recipe Ingredients'!$E$5:$E$397,'Recipe Ingredients'!$C$5:$C$397,$A43,'Recipe Ingredients'!$A$5:$A$397,'Tour Planner'!$D$8))*'Tour Planner'!$F$8/5+(SUMIFS('Recipe Ingredients'!$E$5:$E$397,'Recipe Ingredients'!$C$5:$C$397,$A43,'Recipe Ingredients'!$A$5:$A$397,'Tour Planner'!$B$9)+SUMIFS('Recipe Ingredients'!$E$5:$E$397,'Recipe Ingredients'!$C$5:$C$397,$A43,'Recipe Ingredients'!$A$5:$A$397,'Tour Planner'!$D$9))*'Tour Planner'!$F$9/5+(SUMIFS('Recipe Ingredients'!$E$5:$E$397,'Recipe Ingredients'!$C$5:$C$397,$A43,'Recipe Ingredients'!$A$5:$A$397,'Tour Planner'!$B$10)+SUMIFS('Recipe Ingredients'!$E$5:$E$397,'Recipe Ingredients'!$C$5:$C$397,$A43,'Recipe Ingredients'!$A$5:$A$397,'Tour Planner'!$D$10))*'Tour Planner'!$F$10/5+(SUMIFS('Recipe Ingredients'!$E$5:$E$397,'Recipe Ingredients'!$C$5:$C$397,$A43,'Recipe Ingredients'!$A$5:$A$397,'Tour Planner'!$B$11)+SUMIFS('Recipe Ingredients'!$E$5:$E$397,'Recipe Ingredients'!$C$5:$C$397,$A43,'Recipe Ingredients'!$A$5:$A$397,'Tour Planner'!$D$11))*'Tour Planner'!$F$11/5+(SUMIFS('Recipe Ingredients'!$E$5:$E$397,'Recipe Ingredients'!$C$5:$C$397,$A43,'Recipe Ingredients'!$A$5:$A$397,'Tour Planner'!$B$12)+SUMIFS('Recipe Ingredients'!$E$5:$E$397,'Recipe Ingredients'!$C$5:$C$397,$A43,'Recipe Ingredients'!$A$5:$A$397,'Tour Planner'!$D$12))*'Tour Planner'!$F$12/5+(SUMIFS('Recipe Ingredients'!$E$5:$E$397,'Recipe Ingredients'!$C$5:$C$397,$A43,'Recipe Ingredients'!$A$5:$A$397,'Tour Planner'!$B$13)+SUMIFS('Recipe Ingredients'!$E$5:$E$397,'Recipe Ingredients'!$C$5:$C$397,$A43,'Recipe Ingredients'!$A$5:$A$397,'Tour Planner'!$D$13))*'Tour Planner'!$F$13/5+(SUMIFS('Recipe Ingredients'!$E$5:$E$397,'Recipe Ingredients'!$C$5:$C$397,$A43,'Recipe Ingredients'!$A$5:$A$397,'Tour Planner'!$B$14)+SUMIFS('Recipe Ingredients'!$E$5:$E$397,'Recipe Ingredients'!$C$5:$C$397,$A43,'Recipe Ingredients'!$A$5:$A$397,'Tour Planner'!$D$14))*'Tour Planner'!$F$14/5</f>
        <v/>
      </c>
      <c r="E43" s="9" t="n">
        <v>0</v>
      </c>
      <c r="F43" s="6">
        <f>MAX(0,D43-E43)</f>
        <v/>
      </c>
      <c r="G43" s="6" t="n">
        <v>5</v>
      </c>
      <c r="H43" s="6">
        <f>IF(F43=0,0,ROUNDUP(F43/G43,0))</f>
        <v/>
      </c>
      <c r="I43" s="7">
        <f>H43*'Costco Price Book'!E43</f>
        <v/>
      </c>
      <c r="J43" s="12">
        <f>MAX(0,H43*G43-F43)</f>
        <v/>
      </c>
    </row>
    <row r="44">
      <c r="A44" s="6" t="inlineStr">
        <is>
          <t>CEL</t>
        </is>
      </c>
      <c r="B44" s="6" t="inlineStr">
        <is>
          <t>Celery</t>
        </is>
      </c>
      <c r="C44" s="6" t="inlineStr">
        <is>
          <t>bunch</t>
        </is>
      </c>
      <c r="D44" s="12">
        <f>(SUMIFS('Recipe Ingredients'!$E$5:$E$397,'Recipe Ingredients'!$C$5:$C$397,$A44,'Recipe Ingredients'!$A$5:$A$397,'Tour Planner'!$B$5)+SUMIFS('Recipe Ingredients'!$E$5:$E$397,'Recipe Ingredients'!$C$5:$C$397,$A44,'Recipe Ingredients'!$A$5:$A$397,'Tour Planner'!$D$5))*'Tour Planner'!$F$5/5+(SUMIFS('Recipe Ingredients'!$E$5:$E$397,'Recipe Ingredients'!$C$5:$C$397,$A44,'Recipe Ingredients'!$A$5:$A$397,'Tour Planner'!$B$6)+SUMIFS('Recipe Ingredients'!$E$5:$E$397,'Recipe Ingredients'!$C$5:$C$397,$A44,'Recipe Ingredients'!$A$5:$A$397,'Tour Planner'!$D$6))*'Tour Planner'!$F$6/5+(SUMIFS('Recipe Ingredients'!$E$5:$E$397,'Recipe Ingredients'!$C$5:$C$397,$A44,'Recipe Ingredients'!$A$5:$A$397,'Tour Planner'!$B$7)+SUMIFS('Recipe Ingredients'!$E$5:$E$397,'Recipe Ingredients'!$C$5:$C$397,$A44,'Recipe Ingredients'!$A$5:$A$397,'Tour Planner'!$D$7))*'Tour Planner'!$F$7/5+(SUMIFS('Recipe Ingredients'!$E$5:$E$397,'Recipe Ingredients'!$C$5:$C$397,$A44,'Recipe Ingredients'!$A$5:$A$397,'Tour Planner'!$B$8)+SUMIFS('Recipe Ingredients'!$E$5:$E$397,'Recipe Ingredients'!$C$5:$C$397,$A44,'Recipe Ingredients'!$A$5:$A$397,'Tour Planner'!$D$8))*'Tour Planner'!$F$8/5+(SUMIFS('Recipe Ingredients'!$E$5:$E$397,'Recipe Ingredients'!$C$5:$C$397,$A44,'Recipe Ingredients'!$A$5:$A$397,'Tour Planner'!$B$9)+SUMIFS('Recipe Ingredients'!$E$5:$E$397,'Recipe Ingredients'!$C$5:$C$397,$A44,'Recipe Ingredients'!$A$5:$A$397,'Tour Planner'!$D$9))*'Tour Planner'!$F$9/5+(SUMIFS('Recipe Ingredients'!$E$5:$E$397,'Recipe Ingredients'!$C$5:$C$397,$A44,'Recipe Ingredients'!$A$5:$A$397,'Tour Planner'!$B$10)+SUMIFS('Recipe Ingredients'!$E$5:$E$397,'Recipe Ingredients'!$C$5:$C$397,$A44,'Recipe Ingredients'!$A$5:$A$397,'Tour Planner'!$D$10))*'Tour Planner'!$F$10/5+(SUMIFS('Recipe Ingredients'!$E$5:$E$397,'Recipe Ingredients'!$C$5:$C$397,$A44,'Recipe Ingredients'!$A$5:$A$397,'Tour Planner'!$B$11)+SUMIFS('Recipe Ingredients'!$E$5:$E$397,'Recipe Ingredients'!$C$5:$C$397,$A44,'Recipe Ingredients'!$A$5:$A$397,'Tour Planner'!$D$11))*'Tour Planner'!$F$11/5+(SUMIFS('Recipe Ingredients'!$E$5:$E$397,'Recipe Ingredients'!$C$5:$C$397,$A44,'Recipe Ingredients'!$A$5:$A$397,'Tour Planner'!$B$12)+SUMIFS('Recipe Ingredients'!$E$5:$E$397,'Recipe Ingredients'!$C$5:$C$397,$A44,'Recipe Ingredients'!$A$5:$A$397,'Tour Planner'!$D$12))*'Tour Planner'!$F$12/5+(SUMIFS('Recipe Ingredients'!$E$5:$E$397,'Recipe Ingredients'!$C$5:$C$397,$A44,'Recipe Ingredients'!$A$5:$A$397,'Tour Planner'!$B$13)+SUMIFS('Recipe Ingredients'!$E$5:$E$397,'Recipe Ingredients'!$C$5:$C$397,$A44,'Recipe Ingredients'!$A$5:$A$397,'Tour Planner'!$D$13))*'Tour Planner'!$F$13/5+(SUMIFS('Recipe Ingredients'!$E$5:$E$397,'Recipe Ingredients'!$C$5:$C$397,$A44,'Recipe Ingredients'!$A$5:$A$397,'Tour Planner'!$B$14)+SUMIFS('Recipe Ingredients'!$E$5:$E$397,'Recipe Ingredients'!$C$5:$C$397,$A44,'Recipe Ingredients'!$A$5:$A$397,'Tour Planner'!$D$14))*'Tour Planner'!$F$14/5</f>
        <v/>
      </c>
      <c r="E44" s="9" t="n">
        <v>0</v>
      </c>
      <c r="F44" s="6">
        <f>MAX(0,D44-E44)</f>
        <v/>
      </c>
      <c r="G44" s="6" t="n">
        <v>3</v>
      </c>
      <c r="H44" s="6">
        <f>IF(F44=0,0,ROUNDUP(F44/G44,0))</f>
        <v/>
      </c>
      <c r="I44" s="7">
        <f>H44*'Costco Price Book'!E44</f>
        <v/>
      </c>
      <c r="J44" s="12">
        <f>MAX(0,H44*G44-F44)</f>
        <v/>
      </c>
    </row>
    <row r="45">
      <c r="A45" s="6" t="inlineStr">
        <is>
          <t>CUC</t>
        </is>
      </c>
      <c r="B45" s="6" t="inlineStr">
        <is>
          <t>Cucumber</t>
        </is>
      </c>
      <c r="C45" s="6" t="inlineStr">
        <is>
          <t>each</t>
        </is>
      </c>
      <c r="D45" s="12">
        <f>(SUMIFS('Recipe Ingredients'!$E$5:$E$397,'Recipe Ingredients'!$C$5:$C$397,$A45,'Recipe Ingredients'!$A$5:$A$397,'Tour Planner'!$B$5)+SUMIFS('Recipe Ingredients'!$E$5:$E$397,'Recipe Ingredients'!$C$5:$C$397,$A45,'Recipe Ingredients'!$A$5:$A$397,'Tour Planner'!$D$5))*'Tour Planner'!$F$5/5+(SUMIFS('Recipe Ingredients'!$E$5:$E$397,'Recipe Ingredients'!$C$5:$C$397,$A45,'Recipe Ingredients'!$A$5:$A$397,'Tour Planner'!$B$6)+SUMIFS('Recipe Ingredients'!$E$5:$E$397,'Recipe Ingredients'!$C$5:$C$397,$A45,'Recipe Ingredients'!$A$5:$A$397,'Tour Planner'!$D$6))*'Tour Planner'!$F$6/5+(SUMIFS('Recipe Ingredients'!$E$5:$E$397,'Recipe Ingredients'!$C$5:$C$397,$A45,'Recipe Ingredients'!$A$5:$A$397,'Tour Planner'!$B$7)+SUMIFS('Recipe Ingredients'!$E$5:$E$397,'Recipe Ingredients'!$C$5:$C$397,$A45,'Recipe Ingredients'!$A$5:$A$397,'Tour Planner'!$D$7))*'Tour Planner'!$F$7/5+(SUMIFS('Recipe Ingredients'!$E$5:$E$397,'Recipe Ingredients'!$C$5:$C$397,$A45,'Recipe Ingredients'!$A$5:$A$397,'Tour Planner'!$B$8)+SUMIFS('Recipe Ingredients'!$E$5:$E$397,'Recipe Ingredients'!$C$5:$C$397,$A45,'Recipe Ingredients'!$A$5:$A$397,'Tour Planner'!$D$8))*'Tour Planner'!$F$8/5+(SUMIFS('Recipe Ingredients'!$E$5:$E$397,'Recipe Ingredients'!$C$5:$C$397,$A45,'Recipe Ingredients'!$A$5:$A$397,'Tour Planner'!$B$9)+SUMIFS('Recipe Ingredients'!$E$5:$E$397,'Recipe Ingredients'!$C$5:$C$397,$A45,'Recipe Ingredients'!$A$5:$A$397,'Tour Planner'!$D$9))*'Tour Planner'!$F$9/5+(SUMIFS('Recipe Ingredients'!$E$5:$E$397,'Recipe Ingredients'!$C$5:$C$397,$A45,'Recipe Ingredients'!$A$5:$A$397,'Tour Planner'!$B$10)+SUMIFS('Recipe Ingredients'!$E$5:$E$397,'Recipe Ingredients'!$C$5:$C$397,$A45,'Recipe Ingredients'!$A$5:$A$397,'Tour Planner'!$D$10))*'Tour Planner'!$F$10/5+(SUMIFS('Recipe Ingredients'!$E$5:$E$397,'Recipe Ingredients'!$C$5:$C$397,$A45,'Recipe Ingredients'!$A$5:$A$397,'Tour Planner'!$B$11)+SUMIFS('Recipe Ingredients'!$E$5:$E$397,'Recipe Ingredients'!$C$5:$C$397,$A45,'Recipe Ingredients'!$A$5:$A$397,'Tour Planner'!$D$11))*'Tour Planner'!$F$11/5+(SUMIFS('Recipe Ingredients'!$E$5:$E$397,'Recipe Ingredients'!$C$5:$C$397,$A45,'Recipe Ingredients'!$A$5:$A$397,'Tour Planner'!$B$12)+SUMIFS('Recipe Ingredients'!$E$5:$E$397,'Recipe Ingredients'!$C$5:$C$397,$A45,'Recipe Ingredients'!$A$5:$A$397,'Tour Planner'!$D$12))*'Tour Planner'!$F$12/5+(SUMIFS('Recipe Ingredients'!$E$5:$E$397,'Recipe Ingredients'!$C$5:$C$397,$A45,'Recipe Ingredients'!$A$5:$A$397,'Tour Planner'!$B$13)+SUMIFS('Recipe Ingredients'!$E$5:$E$397,'Recipe Ingredients'!$C$5:$C$397,$A45,'Recipe Ingredients'!$A$5:$A$397,'Tour Planner'!$D$13))*'Tour Planner'!$F$13/5+(SUMIFS('Recipe Ingredients'!$E$5:$E$397,'Recipe Ingredients'!$C$5:$C$397,$A45,'Recipe Ingredients'!$A$5:$A$397,'Tour Planner'!$B$14)+SUMIFS('Recipe Ingredients'!$E$5:$E$397,'Recipe Ingredients'!$C$5:$C$397,$A45,'Recipe Ingredients'!$A$5:$A$397,'Tour Planner'!$D$14))*'Tour Planner'!$F$14/5</f>
        <v/>
      </c>
      <c r="E45" s="9" t="n">
        <v>0</v>
      </c>
      <c r="F45" s="6">
        <f>MAX(0,D45-E45)</f>
        <v/>
      </c>
      <c r="G45" s="6" t="n">
        <v>3</v>
      </c>
      <c r="H45" s="6">
        <f>IF(F45=0,0,ROUNDUP(F45/G45,0))</f>
        <v/>
      </c>
      <c r="I45" s="7">
        <f>H45*'Costco Price Book'!E45</f>
        <v/>
      </c>
      <c r="J45" s="12">
        <f>MAX(0,H45*G45-F45)</f>
        <v/>
      </c>
    </row>
    <row r="46">
      <c r="A46" s="6" t="inlineStr">
        <is>
          <t>FLOUR</t>
        </is>
      </c>
      <c r="B46" s="6" t="inlineStr">
        <is>
          <t>All-purpose flour</t>
        </is>
      </c>
      <c r="C46" s="6" t="inlineStr">
        <is>
          <t>lb</t>
        </is>
      </c>
      <c r="D46" s="12">
        <f>(SUMIFS('Recipe Ingredients'!$E$5:$E$397,'Recipe Ingredients'!$C$5:$C$397,$A46,'Recipe Ingredients'!$A$5:$A$397,'Tour Planner'!$B$5)+SUMIFS('Recipe Ingredients'!$E$5:$E$397,'Recipe Ingredients'!$C$5:$C$397,$A46,'Recipe Ingredients'!$A$5:$A$397,'Tour Planner'!$D$5))*'Tour Planner'!$F$5/5+(SUMIFS('Recipe Ingredients'!$E$5:$E$397,'Recipe Ingredients'!$C$5:$C$397,$A46,'Recipe Ingredients'!$A$5:$A$397,'Tour Planner'!$B$6)+SUMIFS('Recipe Ingredients'!$E$5:$E$397,'Recipe Ingredients'!$C$5:$C$397,$A46,'Recipe Ingredients'!$A$5:$A$397,'Tour Planner'!$D$6))*'Tour Planner'!$F$6/5+(SUMIFS('Recipe Ingredients'!$E$5:$E$397,'Recipe Ingredients'!$C$5:$C$397,$A46,'Recipe Ingredients'!$A$5:$A$397,'Tour Planner'!$B$7)+SUMIFS('Recipe Ingredients'!$E$5:$E$397,'Recipe Ingredients'!$C$5:$C$397,$A46,'Recipe Ingredients'!$A$5:$A$397,'Tour Planner'!$D$7))*'Tour Planner'!$F$7/5+(SUMIFS('Recipe Ingredients'!$E$5:$E$397,'Recipe Ingredients'!$C$5:$C$397,$A46,'Recipe Ingredients'!$A$5:$A$397,'Tour Planner'!$B$8)+SUMIFS('Recipe Ingredients'!$E$5:$E$397,'Recipe Ingredients'!$C$5:$C$397,$A46,'Recipe Ingredients'!$A$5:$A$397,'Tour Planner'!$D$8))*'Tour Planner'!$F$8/5+(SUMIFS('Recipe Ingredients'!$E$5:$E$397,'Recipe Ingredients'!$C$5:$C$397,$A46,'Recipe Ingredients'!$A$5:$A$397,'Tour Planner'!$B$9)+SUMIFS('Recipe Ingredients'!$E$5:$E$397,'Recipe Ingredients'!$C$5:$C$397,$A46,'Recipe Ingredients'!$A$5:$A$397,'Tour Planner'!$D$9))*'Tour Planner'!$F$9/5+(SUMIFS('Recipe Ingredients'!$E$5:$E$397,'Recipe Ingredients'!$C$5:$C$397,$A46,'Recipe Ingredients'!$A$5:$A$397,'Tour Planner'!$B$10)+SUMIFS('Recipe Ingredients'!$E$5:$E$397,'Recipe Ingredients'!$C$5:$C$397,$A46,'Recipe Ingredients'!$A$5:$A$397,'Tour Planner'!$D$10))*'Tour Planner'!$F$10/5+(SUMIFS('Recipe Ingredients'!$E$5:$E$397,'Recipe Ingredients'!$C$5:$C$397,$A46,'Recipe Ingredients'!$A$5:$A$397,'Tour Planner'!$B$11)+SUMIFS('Recipe Ingredients'!$E$5:$E$397,'Recipe Ingredients'!$C$5:$C$397,$A46,'Recipe Ingredients'!$A$5:$A$397,'Tour Planner'!$D$11))*'Tour Planner'!$F$11/5+(SUMIFS('Recipe Ingredients'!$E$5:$E$397,'Recipe Ingredients'!$C$5:$C$397,$A46,'Recipe Ingredients'!$A$5:$A$397,'Tour Planner'!$B$12)+SUMIFS('Recipe Ingredients'!$E$5:$E$397,'Recipe Ingredients'!$C$5:$C$397,$A46,'Recipe Ingredients'!$A$5:$A$397,'Tour Planner'!$D$12))*'Tour Planner'!$F$12/5+(SUMIFS('Recipe Ingredients'!$E$5:$E$397,'Recipe Ingredients'!$C$5:$C$397,$A46,'Recipe Ingredients'!$A$5:$A$397,'Tour Planner'!$B$13)+SUMIFS('Recipe Ingredients'!$E$5:$E$397,'Recipe Ingredients'!$C$5:$C$397,$A46,'Recipe Ingredients'!$A$5:$A$397,'Tour Planner'!$D$13))*'Tour Planner'!$F$13/5+(SUMIFS('Recipe Ingredients'!$E$5:$E$397,'Recipe Ingredients'!$C$5:$C$397,$A46,'Recipe Ingredients'!$A$5:$A$397,'Tour Planner'!$B$14)+SUMIFS('Recipe Ingredients'!$E$5:$E$397,'Recipe Ingredients'!$C$5:$C$397,$A46,'Recipe Ingredients'!$A$5:$A$397,'Tour Planner'!$D$14))*'Tour Planner'!$F$14/5</f>
        <v/>
      </c>
      <c r="E46" s="9" t="n">
        <v>0</v>
      </c>
      <c r="F46" s="6">
        <f>MAX(0,D46-E46)</f>
        <v/>
      </c>
      <c r="G46" s="6" t="n">
        <v>10</v>
      </c>
      <c r="H46" s="6">
        <f>IF(F46=0,0,ROUNDUP(F46/G46,0))</f>
        <v/>
      </c>
      <c r="I46" s="7">
        <f>H46*'Costco Price Book'!E46</f>
        <v/>
      </c>
      <c r="J46" s="12">
        <f>MAX(0,H46*G46-F46)</f>
        <v/>
      </c>
    </row>
    <row r="47">
      <c r="A47" s="6" t="inlineStr">
        <is>
          <t>EGG</t>
        </is>
      </c>
      <c r="B47" s="6" t="inlineStr">
        <is>
          <t>Large eggs</t>
        </is>
      </c>
      <c r="C47" s="6" t="inlineStr">
        <is>
          <t>dozen</t>
        </is>
      </c>
      <c r="D47" s="12">
        <f>(SUMIFS('Recipe Ingredients'!$E$5:$E$397,'Recipe Ingredients'!$C$5:$C$397,$A47,'Recipe Ingredients'!$A$5:$A$397,'Tour Planner'!$B$5)+SUMIFS('Recipe Ingredients'!$E$5:$E$397,'Recipe Ingredients'!$C$5:$C$397,$A47,'Recipe Ingredients'!$A$5:$A$397,'Tour Planner'!$D$5))*'Tour Planner'!$F$5/5+(SUMIFS('Recipe Ingredients'!$E$5:$E$397,'Recipe Ingredients'!$C$5:$C$397,$A47,'Recipe Ingredients'!$A$5:$A$397,'Tour Planner'!$B$6)+SUMIFS('Recipe Ingredients'!$E$5:$E$397,'Recipe Ingredients'!$C$5:$C$397,$A47,'Recipe Ingredients'!$A$5:$A$397,'Tour Planner'!$D$6))*'Tour Planner'!$F$6/5+(SUMIFS('Recipe Ingredients'!$E$5:$E$397,'Recipe Ingredients'!$C$5:$C$397,$A47,'Recipe Ingredients'!$A$5:$A$397,'Tour Planner'!$B$7)+SUMIFS('Recipe Ingredients'!$E$5:$E$397,'Recipe Ingredients'!$C$5:$C$397,$A47,'Recipe Ingredients'!$A$5:$A$397,'Tour Planner'!$D$7))*'Tour Planner'!$F$7/5+(SUMIFS('Recipe Ingredients'!$E$5:$E$397,'Recipe Ingredients'!$C$5:$C$397,$A47,'Recipe Ingredients'!$A$5:$A$397,'Tour Planner'!$B$8)+SUMIFS('Recipe Ingredients'!$E$5:$E$397,'Recipe Ingredients'!$C$5:$C$397,$A47,'Recipe Ingredients'!$A$5:$A$397,'Tour Planner'!$D$8))*'Tour Planner'!$F$8/5+(SUMIFS('Recipe Ingredients'!$E$5:$E$397,'Recipe Ingredients'!$C$5:$C$397,$A47,'Recipe Ingredients'!$A$5:$A$397,'Tour Planner'!$B$9)+SUMIFS('Recipe Ingredients'!$E$5:$E$397,'Recipe Ingredients'!$C$5:$C$397,$A47,'Recipe Ingredients'!$A$5:$A$397,'Tour Planner'!$D$9))*'Tour Planner'!$F$9/5+(SUMIFS('Recipe Ingredients'!$E$5:$E$397,'Recipe Ingredients'!$C$5:$C$397,$A47,'Recipe Ingredients'!$A$5:$A$397,'Tour Planner'!$B$10)+SUMIFS('Recipe Ingredients'!$E$5:$E$397,'Recipe Ingredients'!$C$5:$C$397,$A47,'Recipe Ingredients'!$A$5:$A$397,'Tour Planner'!$D$10))*'Tour Planner'!$F$10/5+(SUMIFS('Recipe Ingredients'!$E$5:$E$397,'Recipe Ingredients'!$C$5:$C$397,$A47,'Recipe Ingredients'!$A$5:$A$397,'Tour Planner'!$B$11)+SUMIFS('Recipe Ingredients'!$E$5:$E$397,'Recipe Ingredients'!$C$5:$C$397,$A47,'Recipe Ingredients'!$A$5:$A$397,'Tour Planner'!$D$11))*'Tour Planner'!$F$11/5+(SUMIFS('Recipe Ingredients'!$E$5:$E$397,'Recipe Ingredients'!$C$5:$C$397,$A47,'Recipe Ingredients'!$A$5:$A$397,'Tour Planner'!$B$12)+SUMIFS('Recipe Ingredients'!$E$5:$E$397,'Recipe Ingredients'!$C$5:$C$397,$A47,'Recipe Ingredients'!$A$5:$A$397,'Tour Planner'!$D$12))*'Tour Planner'!$F$12/5+(SUMIFS('Recipe Ingredients'!$E$5:$E$397,'Recipe Ingredients'!$C$5:$C$397,$A47,'Recipe Ingredients'!$A$5:$A$397,'Tour Planner'!$B$13)+SUMIFS('Recipe Ingredients'!$E$5:$E$397,'Recipe Ingredients'!$C$5:$C$397,$A47,'Recipe Ingredients'!$A$5:$A$397,'Tour Planner'!$D$13))*'Tour Planner'!$F$13/5+(SUMIFS('Recipe Ingredients'!$E$5:$E$397,'Recipe Ingredients'!$C$5:$C$397,$A47,'Recipe Ingredients'!$A$5:$A$397,'Tour Planner'!$B$14)+SUMIFS('Recipe Ingredients'!$E$5:$E$397,'Recipe Ingredients'!$C$5:$C$397,$A47,'Recipe Ingredients'!$A$5:$A$397,'Tour Planner'!$D$14))*'Tour Planner'!$F$14/5</f>
        <v/>
      </c>
      <c r="E47" s="9" t="n">
        <v>0</v>
      </c>
      <c r="F47" s="6">
        <f>MAX(0,D47-E47)</f>
        <v/>
      </c>
      <c r="G47" s="6" t="n">
        <v>2</v>
      </c>
      <c r="H47" s="6">
        <f>IF(F47=0,0,ROUNDUP(F47/G47,0))</f>
        <v/>
      </c>
      <c r="I47" s="7">
        <f>H47*'Costco Price Book'!E47</f>
        <v/>
      </c>
      <c r="J47" s="12">
        <f>MAX(0,H47*G47-F47)</f>
        <v/>
      </c>
    </row>
    <row r="48">
      <c r="A48" s="6" t="inlineStr">
        <is>
          <t>MILK</t>
        </is>
      </c>
      <c r="B48" s="6" t="inlineStr">
        <is>
          <t>Milk</t>
        </is>
      </c>
      <c r="C48" s="6" t="inlineStr">
        <is>
          <t>gal</t>
        </is>
      </c>
      <c r="D48" s="12">
        <f>(SUMIFS('Recipe Ingredients'!$E$5:$E$397,'Recipe Ingredients'!$C$5:$C$397,$A48,'Recipe Ingredients'!$A$5:$A$397,'Tour Planner'!$B$5)+SUMIFS('Recipe Ingredients'!$E$5:$E$397,'Recipe Ingredients'!$C$5:$C$397,$A48,'Recipe Ingredients'!$A$5:$A$397,'Tour Planner'!$D$5))*'Tour Planner'!$F$5/5+(SUMIFS('Recipe Ingredients'!$E$5:$E$397,'Recipe Ingredients'!$C$5:$C$397,$A48,'Recipe Ingredients'!$A$5:$A$397,'Tour Planner'!$B$6)+SUMIFS('Recipe Ingredients'!$E$5:$E$397,'Recipe Ingredients'!$C$5:$C$397,$A48,'Recipe Ingredients'!$A$5:$A$397,'Tour Planner'!$D$6))*'Tour Planner'!$F$6/5+(SUMIFS('Recipe Ingredients'!$E$5:$E$397,'Recipe Ingredients'!$C$5:$C$397,$A48,'Recipe Ingredients'!$A$5:$A$397,'Tour Planner'!$B$7)+SUMIFS('Recipe Ingredients'!$E$5:$E$397,'Recipe Ingredients'!$C$5:$C$397,$A48,'Recipe Ingredients'!$A$5:$A$397,'Tour Planner'!$D$7))*'Tour Planner'!$F$7/5+(SUMIFS('Recipe Ingredients'!$E$5:$E$397,'Recipe Ingredients'!$C$5:$C$397,$A48,'Recipe Ingredients'!$A$5:$A$397,'Tour Planner'!$B$8)+SUMIFS('Recipe Ingredients'!$E$5:$E$397,'Recipe Ingredients'!$C$5:$C$397,$A48,'Recipe Ingredients'!$A$5:$A$397,'Tour Planner'!$D$8))*'Tour Planner'!$F$8/5+(SUMIFS('Recipe Ingredients'!$E$5:$E$397,'Recipe Ingredients'!$C$5:$C$397,$A48,'Recipe Ingredients'!$A$5:$A$397,'Tour Planner'!$B$9)+SUMIFS('Recipe Ingredients'!$E$5:$E$397,'Recipe Ingredients'!$C$5:$C$397,$A48,'Recipe Ingredients'!$A$5:$A$397,'Tour Planner'!$D$9))*'Tour Planner'!$F$9/5+(SUMIFS('Recipe Ingredients'!$E$5:$E$397,'Recipe Ingredients'!$C$5:$C$397,$A48,'Recipe Ingredients'!$A$5:$A$397,'Tour Planner'!$B$10)+SUMIFS('Recipe Ingredients'!$E$5:$E$397,'Recipe Ingredients'!$C$5:$C$397,$A48,'Recipe Ingredients'!$A$5:$A$397,'Tour Planner'!$D$10))*'Tour Planner'!$F$10/5+(SUMIFS('Recipe Ingredients'!$E$5:$E$397,'Recipe Ingredients'!$C$5:$C$397,$A48,'Recipe Ingredients'!$A$5:$A$397,'Tour Planner'!$B$11)+SUMIFS('Recipe Ingredients'!$E$5:$E$397,'Recipe Ingredients'!$C$5:$C$397,$A48,'Recipe Ingredients'!$A$5:$A$397,'Tour Planner'!$D$11))*'Tour Planner'!$F$11/5+(SUMIFS('Recipe Ingredients'!$E$5:$E$397,'Recipe Ingredients'!$C$5:$C$397,$A48,'Recipe Ingredients'!$A$5:$A$397,'Tour Planner'!$B$12)+SUMIFS('Recipe Ingredients'!$E$5:$E$397,'Recipe Ingredients'!$C$5:$C$397,$A48,'Recipe Ingredients'!$A$5:$A$397,'Tour Planner'!$D$12))*'Tour Planner'!$F$12/5+(SUMIFS('Recipe Ingredients'!$E$5:$E$397,'Recipe Ingredients'!$C$5:$C$397,$A48,'Recipe Ingredients'!$A$5:$A$397,'Tour Planner'!$B$13)+SUMIFS('Recipe Ingredients'!$E$5:$E$397,'Recipe Ingredients'!$C$5:$C$397,$A48,'Recipe Ingredients'!$A$5:$A$397,'Tour Planner'!$D$13))*'Tour Planner'!$F$13/5+(SUMIFS('Recipe Ingredients'!$E$5:$E$397,'Recipe Ingredients'!$C$5:$C$397,$A48,'Recipe Ingredients'!$A$5:$A$397,'Tour Planner'!$B$14)+SUMIFS('Recipe Ingredients'!$E$5:$E$397,'Recipe Ingredients'!$C$5:$C$397,$A48,'Recipe Ingredients'!$A$5:$A$397,'Tour Planner'!$D$14))*'Tour Planner'!$F$14/5</f>
        <v/>
      </c>
      <c r="E48" s="9" t="n">
        <v>0</v>
      </c>
      <c r="F48" s="6">
        <f>MAX(0,D48-E48)</f>
        <v/>
      </c>
      <c r="G48" s="6" t="n">
        <v>2</v>
      </c>
      <c r="H48" s="6">
        <f>IF(F48=0,0,ROUNDUP(F48/G48,0))</f>
        <v/>
      </c>
      <c r="I48" s="7">
        <f>H48*'Costco Price Book'!E48</f>
        <v/>
      </c>
      <c r="J48" s="12">
        <f>MAX(0,H48*G48-F48)</f>
        <v/>
      </c>
    </row>
    <row r="49">
      <c r="A49" s="6" t="inlineStr">
        <is>
          <t>BREAD</t>
        </is>
      </c>
      <c r="B49" s="6" t="inlineStr">
        <is>
          <t>Sandwich bread</t>
        </is>
      </c>
      <c r="C49" s="6" t="inlineStr">
        <is>
          <t>loaf</t>
        </is>
      </c>
      <c r="D49" s="12">
        <f>(SUMIFS('Recipe Ingredients'!$E$5:$E$397,'Recipe Ingredients'!$C$5:$C$397,$A49,'Recipe Ingredients'!$A$5:$A$397,'Tour Planner'!$B$5)+SUMIFS('Recipe Ingredients'!$E$5:$E$397,'Recipe Ingredients'!$C$5:$C$397,$A49,'Recipe Ingredients'!$A$5:$A$397,'Tour Planner'!$D$5))*'Tour Planner'!$F$5/5+(SUMIFS('Recipe Ingredients'!$E$5:$E$397,'Recipe Ingredients'!$C$5:$C$397,$A49,'Recipe Ingredients'!$A$5:$A$397,'Tour Planner'!$B$6)+SUMIFS('Recipe Ingredients'!$E$5:$E$397,'Recipe Ingredients'!$C$5:$C$397,$A49,'Recipe Ingredients'!$A$5:$A$397,'Tour Planner'!$D$6))*'Tour Planner'!$F$6/5+(SUMIFS('Recipe Ingredients'!$E$5:$E$397,'Recipe Ingredients'!$C$5:$C$397,$A49,'Recipe Ingredients'!$A$5:$A$397,'Tour Planner'!$B$7)+SUMIFS('Recipe Ingredients'!$E$5:$E$397,'Recipe Ingredients'!$C$5:$C$397,$A49,'Recipe Ingredients'!$A$5:$A$397,'Tour Planner'!$D$7))*'Tour Planner'!$F$7/5+(SUMIFS('Recipe Ingredients'!$E$5:$E$397,'Recipe Ingredients'!$C$5:$C$397,$A49,'Recipe Ingredients'!$A$5:$A$397,'Tour Planner'!$B$8)+SUMIFS('Recipe Ingredients'!$E$5:$E$397,'Recipe Ingredients'!$C$5:$C$397,$A49,'Recipe Ingredients'!$A$5:$A$397,'Tour Planner'!$D$8))*'Tour Planner'!$F$8/5+(SUMIFS('Recipe Ingredients'!$E$5:$E$397,'Recipe Ingredients'!$C$5:$C$397,$A49,'Recipe Ingredients'!$A$5:$A$397,'Tour Planner'!$B$9)+SUMIFS('Recipe Ingredients'!$E$5:$E$397,'Recipe Ingredients'!$C$5:$C$397,$A49,'Recipe Ingredients'!$A$5:$A$397,'Tour Planner'!$D$9))*'Tour Planner'!$F$9/5+(SUMIFS('Recipe Ingredients'!$E$5:$E$397,'Recipe Ingredients'!$C$5:$C$397,$A49,'Recipe Ingredients'!$A$5:$A$397,'Tour Planner'!$B$10)+SUMIFS('Recipe Ingredients'!$E$5:$E$397,'Recipe Ingredients'!$C$5:$C$397,$A49,'Recipe Ingredients'!$A$5:$A$397,'Tour Planner'!$D$10))*'Tour Planner'!$F$10/5+(SUMIFS('Recipe Ingredients'!$E$5:$E$397,'Recipe Ingredients'!$C$5:$C$397,$A49,'Recipe Ingredients'!$A$5:$A$397,'Tour Planner'!$B$11)+SUMIFS('Recipe Ingredients'!$E$5:$E$397,'Recipe Ingredients'!$C$5:$C$397,$A49,'Recipe Ingredients'!$A$5:$A$397,'Tour Planner'!$D$11))*'Tour Planner'!$F$11/5+(SUMIFS('Recipe Ingredients'!$E$5:$E$397,'Recipe Ingredients'!$C$5:$C$397,$A49,'Recipe Ingredients'!$A$5:$A$397,'Tour Planner'!$B$12)+SUMIFS('Recipe Ingredients'!$E$5:$E$397,'Recipe Ingredients'!$C$5:$C$397,$A49,'Recipe Ingredients'!$A$5:$A$397,'Tour Planner'!$D$12))*'Tour Planner'!$F$12/5+(SUMIFS('Recipe Ingredients'!$E$5:$E$397,'Recipe Ingredients'!$C$5:$C$397,$A49,'Recipe Ingredients'!$A$5:$A$397,'Tour Planner'!$B$13)+SUMIFS('Recipe Ingredients'!$E$5:$E$397,'Recipe Ingredients'!$C$5:$C$397,$A49,'Recipe Ingredients'!$A$5:$A$397,'Tour Planner'!$D$13))*'Tour Planner'!$F$13/5+(SUMIFS('Recipe Ingredients'!$E$5:$E$397,'Recipe Ingredients'!$C$5:$C$397,$A49,'Recipe Ingredients'!$A$5:$A$397,'Tour Planner'!$B$14)+SUMIFS('Recipe Ingredients'!$E$5:$E$397,'Recipe Ingredients'!$C$5:$C$397,$A49,'Recipe Ingredients'!$A$5:$A$397,'Tour Planner'!$D$14))*'Tour Planner'!$F$14/5</f>
        <v/>
      </c>
      <c r="E49" s="9" t="n">
        <v>0</v>
      </c>
      <c r="F49" s="6">
        <f>MAX(0,D49-E49)</f>
        <v/>
      </c>
      <c r="G49" s="6" t="n">
        <v>2</v>
      </c>
      <c r="H49" s="6">
        <f>IF(F49=0,0,ROUNDUP(F49/G49,0))</f>
        <v/>
      </c>
      <c r="I49" s="7">
        <f>H49*'Costco Price Book'!E49</f>
        <v/>
      </c>
      <c r="J49" s="12">
        <f>MAX(0,H49*G49-F49)</f>
        <v/>
      </c>
    </row>
    <row r="50">
      <c r="A50" s="6" t="inlineStr">
        <is>
          <t>CRUSH</t>
        </is>
      </c>
      <c r="B50" s="6" t="inlineStr">
        <is>
          <t>Crushed tomatoes</t>
        </is>
      </c>
      <c r="C50" s="6" t="inlineStr">
        <is>
          <t>can</t>
        </is>
      </c>
      <c r="D50" s="12">
        <f>(SUMIFS('Recipe Ingredients'!$E$5:$E$397,'Recipe Ingredients'!$C$5:$C$397,$A50,'Recipe Ingredients'!$A$5:$A$397,'Tour Planner'!$B$5)+SUMIFS('Recipe Ingredients'!$E$5:$E$397,'Recipe Ingredients'!$C$5:$C$397,$A50,'Recipe Ingredients'!$A$5:$A$397,'Tour Planner'!$D$5))*'Tour Planner'!$F$5/5+(SUMIFS('Recipe Ingredients'!$E$5:$E$397,'Recipe Ingredients'!$C$5:$C$397,$A50,'Recipe Ingredients'!$A$5:$A$397,'Tour Planner'!$B$6)+SUMIFS('Recipe Ingredients'!$E$5:$E$397,'Recipe Ingredients'!$C$5:$C$397,$A50,'Recipe Ingredients'!$A$5:$A$397,'Tour Planner'!$D$6))*'Tour Planner'!$F$6/5+(SUMIFS('Recipe Ingredients'!$E$5:$E$397,'Recipe Ingredients'!$C$5:$C$397,$A50,'Recipe Ingredients'!$A$5:$A$397,'Tour Planner'!$B$7)+SUMIFS('Recipe Ingredients'!$E$5:$E$397,'Recipe Ingredients'!$C$5:$C$397,$A50,'Recipe Ingredients'!$A$5:$A$397,'Tour Planner'!$D$7))*'Tour Planner'!$F$7/5+(SUMIFS('Recipe Ingredients'!$E$5:$E$397,'Recipe Ingredients'!$C$5:$C$397,$A50,'Recipe Ingredients'!$A$5:$A$397,'Tour Planner'!$B$8)+SUMIFS('Recipe Ingredients'!$E$5:$E$397,'Recipe Ingredients'!$C$5:$C$397,$A50,'Recipe Ingredients'!$A$5:$A$397,'Tour Planner'!$D$8))*'Tour Planner'!$F$8/5+(SUMIFS('Recipe Ingredients'!$E$5:$E$397,'Recipe Ingredients'!$C$5:$C$397,$A50,'Recipe Ingredients'!$A$5:$A$397,'Tour Planner'!$B$9)+SUMIFS('Recipe Ingredients'!$E$5:$E$397,'Recipe Ingredients'!$C$5:$C$397,$A50,'Recipe Ingredients'!$A$5:$A$397,'Tour Planner'!$D$9))*'Tour Planner'!$F$9/5+(SUMIFS('Recipe Ingredients'!$E$5:$E$397,'Recipe Ingredients'!$C$5:$C$397,$A50,'Recipe Ingredients'!$A$5:$A$397,'Tour Planner'!$B$10)+SUMIFS('Recipe Ingredients'!$E$5:$E$397,'Recipe Ingredients'!$C$5:$C$397,$A50,'Recipe Ingredients'!$A$5:$A$397,'Tour Planner'!$D$10))*'Tour Planner'!$F$10/5+(SUMIFS('Recipe Ingredients'!$E$5:$E$397,'Recipe Ingredients'!$C$5:$C$397,$A50,'Recipe Ingredients'!$A$5:$A$397,'Tour Planner'!$B$11)+SUMIFS('Recipe Ingredients'!$E$5:$E$397,'Recipe Ingredients'!$C$5:$C$397,$A50,'Recipe Ingredients'!$A$5:$A$397,'Tour Planner'!$D$11))*'Tour Planner'!$F$11/5+(SUMIFS('Recipe Ingredients'!$E$5:$E$397,'Recipe Ingredients'!$C$5:$C$397,$A50,'Recipe Ingredients'!$A$5:$A$397,'Tour Planner'!$B$12)+SUMIFS('Recipe Ingredients'!$E$5:$E$397,'Recipe Ingredients'!$C$5:$C$397,$A50,'Recipe Ingredients'!$A$5:$A$397,'Tour Planner'!$D$12))*'Tour Planner'!$F$12/5+(SUMIFS('Recipe Ingredients'!$E$5:$E$397,'Recipe Ingredients'!$C$5:$C$397,$A50,'Recipe Ingredients'!$A$5:$A$397,'Tour Planner'!$B$13)+SUMIFS('Recipe Ingredients'!$E$5:$E$397,'Recipe Ingredients'!$C$5:$C$397,$A50,'Recipe Ingredients'!$A$5:$A$397,'Tour Planner'!$D$13))*'Tour Planner'!$F$13/5+(SUMIFS('Recipe Ingredients'!$E$5:$E$397,'Recipe Ingredients'!$C$5:$C$397,$A50,'Recipe Ingredients'!$A$5:$A$397,'Tour Planner'!$B$14)+SUMIFS('Recipe Ingredients'!$E$5:$E$397,'Recipe Ingredients'!$C$5:$C$397,$A50,'Recipe Ingredients'!$A$5:$A$397,'Tour Planner'!$D$14))*'Tour Planner'!$F$14/5</f>
        <v/>
      </c>
      <c r="E50" s="9" t="n">
        <v>0</v>
      </c>
      <c r="F50" s="6">
        <f>MAX(0,D50-E50)</f>
        <v/>
      </c>
      <c r="G50" s="6" t="n">
        <v>6</v>
      </c>
      <c r="H50" s="6">
        <f>IF(F50=0,0,ROUNDUP(F50/G50,0))</f>
        <v/>
      </c>
      <c r="I50" s="7">
        <f>H50*'Costco Price Book'!E50</f>
        <v/>
      </c>
      <c r="J50" s="12">
        <f>MAX(0,H50*G50-F50)</f>
        <v/>
      </c>
    </row>
    <row r="51">
      <c r="A51" s="6" t="inlineStr">
        <is>
          <t>CHILI</t>
        </is>
      </c>
      <c r="B51" s="6" t="inlineStr">
        <is>
          <t>Chili seasoning</t>
        </is>
      </c>
      <c r="C51" s="6" t="inlineStr">
        <is>
          <t>oz</t>
        </is>
      </c>
      <c r="D51" s="12">
        <f>(SUMIFS('Recipe Ingredients'!$E$5:$E$397,'Recipe Ingredients'!$C$5:$C$397,$A51,'Recipe Ingredients'!$A$5:$A$397,'Tour Planner'!$B$5)+SUMIFS('Recipe Ingredients'!$E$5:$E$397,'Recipe Ingredients'!$C$5:$C$397,$A51,'Recipe Ingredients'!$A$5:$A$397,'Tour Planner'!$D$5))*'Tour Planner'!$F$5/5+(SUMIFS('Recipe Ingredients'!$E$5:$E$397,'Recipe Ingredients'!$C$5:$C$397,$A51,'Recipe Ingredients'!$A$5:$A$397,'Tour Planner'!$B$6)+SUMIFS('Recipe Ingredients'!$E$5:$E$397,'Recipe Ingredients'!$C$5:$C$397,$A51,'Recipe Ingredients'!$A$5:$A$397,'Tour Planner'!$D$6))*'Tour Planner'!$F$6/5+(SUMIFS('Recipe Ingredients'!$E$5:$E$397,'Recipe Ingredients'!$C$5:$C$397,$A51,'Recipe Ingredients'!$A$5:$A$397,'Tour Planner'!$B$7)+SUMIFS('Recipe Ingredients'!$E$5:$E$397,'Recipe Ingredients'!$C$5:$C$397,$A51,'Recipe Ingredients'!$A$5:$A$397,'Tour Planner'!$D$7))*'Tour Planner'!$F$7/5+(SUMIFS('Recipe Ingredients'!$E$5:$E$397,'Recipe Ingredients'!$C$5:$C$397,$A51,'Recipe Ingredients'!$A$5:$A$397,'Tour Planner'!$B$8)+SUMIFS('Recipe Ingredients'!$E$5:$E$397,'Recipe Ingredients'!$C$5:$C$397,$A51,'Recipe Ingredients'!$A$5:$A$397,'Tour Planner'!$D$8))*'Tour Planner'!$F$8/5+(SUMIFS('Recipe Ingredients'!$E$5:$E$397,'Recipe Ingredients'!$C$5:$C$397,$A51,'Recipe Ingredients'!$A$5:$A$397,'Tour Planner'!$B$9)+SUMIFS('Recipe Ingredients'!$E$5:$E$397,'Recipe Ingredients'!$C$5:$C$397,$A51,'Recipe Ingredients'!$A$5:$A$397,'Tour Planner'!$D$9))*'Tour Planner'!$F$9/5+(SUMIFS('Recipe Ingredients'!$E$5:$E$397,'Recipe Ingredients'!$C$5:$C$397,$A51,'Recipe Ingredients'!$A$5:$A$397,'Tour Planner'!$B$10)+SUMIFS('Recipe Ingredients'!$E$5:$E$397,'Recipe Ingredients'!$C$5:$C$397,$A51,'Recipe Ingredients'!$A$5:$A$397,'Tour Planner'!$D$10))*'Tour Planner'!$F$10/5+(SUMIFS('Recipe Ingredients'!$E$5:$E$397,'Recipe Ingredients'!$C$5:$C$397,$A51,'Recipe Ingredients'!$A$5:$A$397,'Tour Planner'!$B$11)+SUMIFS('Recipe Ingredients'!$E$5:$E$397,'Recipe Ingredients'!$C$5:$C$397,$A51,'Recipe Ingredients'!$A$5:$A$397,'Tour Planner'!$D$11))*'Tour Planner'!$F$11/5+(SUMIFS('Recipe Ingredients'!$E$5:$E$397,'Recipe Ingredients'!$C$5:$C$397,$A51,'Recipe Ingredients'!$A$5:$A$397,'Tour Planner'!$B$12)+SUMIFS('Recipe Ingredients'!$E$5:$E$397,'Recipe Ingredients'!$C$5:$C$397,$A51,'Recipe Ingredients'!$A$5:$A$397,'Tour Planner'!$D$12))*'Tour Planner'!$F$12/5+(SUMIFS('Recipe Ingredients'!$E$5:$E$397,'Recipe Ingredients'!$C$5:$C$397,$A51,'Recipe Ingredients'!$A$5:$A$397,'Tour Planner'!$B$13)+SUMIFS('Recipe Ingredients'!$E$5:$E$397,'Recipe Ingredients'!$C$5:$C$397,$A51,'Recipe Ingredients'!$A$5:$A$397,'Tour Planner'!$D$13))*'Tour Planner'!$F$13/5+(SUMIFS('Recipe Ingredients'!$E$5:$E$397,'Recipe Ingredients'!$C$5:$C$397,$A51,'Recipe Ingredients'!$A$5:$A$397,'Tour Planner'!$B$14)+SUMIFS('Recipe Ingredients'!$E$5:$E$397,'Recipe Ingredients'!$C$5:$C$397,$A51,'Recipe Ingredients'!$A$5:$A$397,'Tour Planner'!$D$14))*'Tour Planner'!$F$14/5</f>
        <v/>
      </c>
      <c r="E51" s="9" t="n">
        <v>0</v>
      </c>
      <c r="F51" s="6">
        <f>MAX(0,D51-E51)</f>
        <v/>
      </c>
      <c r="G51" s="6" t="n">
        <v>16</v>
      </c>
      <c r="H51" s="6">
        <f>IF(F51=0,0,ROUNDUP(F51/G51,0))</f>
        <v/>
      </c>
      <c r="I51" s="7">
        <f>H51*'Costco Price Book'!E51</f>
        <v/>
      </c>
      <c r="J51" s="12">
        <f>MAX(0,H51*G51-F51)</f>
        <v/>
      </c>
    </row>
    <row r="52">
      <c r="A52" s="6" t="inlineStr">
        <is>
          <t>OATS</t>
        </is>
      </c>
      <c r="B52" s="6" t="inlineStr">
        <is>
          <t>Rolled oats</t>
        </is>
      </c>
      <c r="C52" s="6" t="inlineStr">
        <is>
          <t>lb</t>
        </is>
      </c>
      <c r="D52" s="12">
        <f>(SUMIFS('Recipe Ingredients'!$E$5:$E$397,'Recipe Ingredients'!$C$5:$C$397,$A52,'Recipe Ingredients'!$A$5:$A$397,'Tour Planner'!$B$5)+SUMIFS('Recipe Ingredients'!$E$5:$E$397,'Recipe Ingredients'!$C$5:$C$397,$A52,'Recipe Ingredients'!$A$5:$A$397,'Tour Planner'!$D$5))*'Tour Planner'!$F$5/5+(SUMIFS('Recipe Ingredients'!$E$5:$E$397,'Recipe Ingredients'!$C$5:$C$397,$A52,'Recipe Ingredients'!$A$5:$A$397,'Tour Planner'!$B$6)+SUMIFS('Recipe Ingredients'!$E$5:$E$397,'Recipe Ingredients'!$C$5:$C$397,$A52,'Recipe Ingredients'!$A$5:$A$397,'Tour Planner'!$D$6))*'Tour Planner'!$F$6/5+(SUMIFS('Recipe Ingredients'!$E$5:$E$397,'Recipe Ingredients'!$C$5:$C$397,$A52,'Recipe Ingredients'!$A$5:$A$397,'Tour Planner'!$B$7)+SUMIFS('Recipe Ingredients'!$E$5:$E$397,'Recipe Ingredients'!$C$5:$C$397,$A52,'Recipe Ingredients'!$A$5:$A$397,'Tour Planner'!$D$7))*'Tour Planner'!$F$7/5+(SUMIFS('Recipe Ingredients'!$E$5:$E$397,'Recipe Ingredients'!$C$5:$C$397,$A52,'Recipe Ingredients'!$A$5:$A$397,'Tour Planner'!$B$8)+SUMIFS('Recipe Ingredients'!$E$5:$E$397,'Recipe Ingredients'!$C$5:$C$397,$A52,'Recipe Ingredients'!$A$5:$A$397,'Tour Planner'!$D$8))*'Tour Planner'!$F$8/5+(SUMIFS('Recipe Ingredients'!$E$5:$E$397,'Recipe Ingredients'!$C$5:$C$397,$A52,'Recipe Ingredients'!$A$5:$A$397,'Tour Planner'!$B$9)+SUMIFS('Recipe Ingredients'!$E$5:$E$397,'Recipe Ingredients'!$C$5:$C$397,$A52,'Recipe Ingredients'!$A$5:$A$397,'Tour Planner'!$D$9))*'Tour Planner'!$F$9/5+(SUMIFS('Recipe Ingredients'!$E$5:$E$397,'Recipe Ingredients'!$C$5:$C$397,$A52,'Recipe Ingredients'!$A$5:$A$397,'Tour Planner'!$B$10)+SUMIFS('Recipe Ingredients'!$E$5:$E$397,'Recipe Ingredients'!$C$5:$C$397,$A52,'Recipe Ingredients'!$A$5:$A$397,'Tour Planner'!$D$10))*'Tour Planner'!$F$10/5+(SUMIFS('Recipe Ingredients'!$E$5:$E$397,'Recipe Ingredients'!$C$5:$C$397,$A52,'Recipe Ingredients'!$A$5:$A$397,'Tour Planner'!$B$11)+SUMIFS('Recipe Ingredients'!$E$5:$E$397,'Recipe Ingredients'!$C$5:$C$397,$A52,'Recipe Ingredients'!$A$5:$A$397,'Tour Planner'!$D$11))*'Tour Planner'!$F$11/5+(SUMIFS('Recipe Ingredients'!$E$5:$E$397,'Recipe Ingredients'!$C$5:$C$397,$A52,'Recipe Ingredients'!$A$5:$A$397,'Tour Planner'!$B$12)+SUMIFS('Recipe Ingredients'!$E$5:$E$397,'Recipe Ingredients'!$C$5:$C$397,$A52,'Recipe Ingredients'!$A$5:$A$397,'Tour Planner'!$D$12))*'Tour Planner'!$F$12/5+(SUMIFS('Recipe Ingredients'!$E$5:$E$397,'Recipe Ingredients'!$C$5:$C$397,$A52,'Recipe Ingredients'!$A$5:$A$397,'Tour Planner'!$B$13)+SUMIFS('Recipe Ingredients'!$E$5:$E$397,'Recipe Ingredients'!$C$5:$C$397,$A52,'Recipe Ingredients'!$A$5:$A$397,'Tour Planner'!$D$13))*'Tour Planner'!$F$13/5+(SUMIFS('Recipe Ingredients'!$E$5:$E$397,'Recipe Ingredients'!$C$5:$C$397,$A52,'Recipe Ingredients'!$A$5:$A$397,'Tour Planner'!$B$14)+SUMIFS('Recipe Ingredients'!$E$5:$E$397,'Recipe Ingredients'!$C$5:$C$397,$A52,'Recipe Ingredients'!$A$5:$A$397,'Tour Planner'!$D$14))*'Tour Planner'!$F$14/5</f>
        <v/>
      </c>
      <c r="E52" s="9" t="n">
        <v>0</v>
      </c>
      <c r="F52" s="6">
        <f>MAX(0,D52-E52)</f>
        <v/>
      </c>
      <c r="G52" s="6" t="n">
        <v>10</v>
      </c>
      <c r="H52" s="6">
        <f>IF(F52=0,0,ROUNDUP(F52/G52,0))</f>
        <v/>
      </c>
      <c r="I52" s="7">
        <f>H52*'Costco Price Book'!E52</f>
        <v/>
      </c>
      <c r="J52" s="12">
        <f>MAX(0,H52*G52-F52)</f>
        <v/>
      </c>
    </row>
    <row r="53">
      <c r="A53" s="6" t="inlineStr">
        <is>
          <t>RICEP</t>
        </is>
      </c>
      <c r="B53" s="6" t="inlineStr">
        <is>
          <t>Spanish rice seasoning</t>
        </is>
      </c>
      <c r="C53" s="6" t="inlineStr">
        <is>
          <t>meal</t>
        </is>
      </c>
      <c r="D53" s="12">
        <f>(SUMIFS('Recipe Ingredients'!$E$5:$E$397,'Recipe Ingredients'!$C$5:$C$397,$A53,'Recipe Ingredients'!$A$5:$A$397,'Tour Planner'!$B$5)+SUMIFS('Recipe Ingredients'!$E$5:$E$397,'Recipe Ingredients'!$C$5:$C$397,$A53,'Recipe Ingredients'!$A$5:$A$397,'Tour Planner'!$D$5))*'Tour Planner'!$F$5/5+(SUMIFS('Recipe Ingredients'!$E$5:$E$397,'Recipe Ingredients'!$C$5:$C$397,$A53,'Recipe Ingredients'!$A$5:$A$397,'Tour Planner'!$B$6)+SUMIFS('Recipe Ingredients'!$E$5:$E$397,'Recipe Ingredients'!$C$5:$C$397,$A53,'Recipe Ingredients'!$A$5:$A$397,'Tour Planner'!$D$6))*'Tour Planner'!$F$6/5+(SUMIFS('Recipe Ingredients'!$E$5:$E$397,'Recipe Ingredients'!$C$5:$C$397,$A53,'Recipe Ingredients'!$A$5:$A$397,'Tour Planner'!$B$7)+SUMIFS('Recipe Ingredients'!$E$5:$E$397,'Recipe Ingredients'!$C$5:$C$397,$A53,'Recipe Ingredients'!$A$5:$A$397,'Tour Planner'!$D$7))*'Tour Planner'!$F$7/5+(SUMIFS('Recipe Ingredients'!$E$5:$E$397,'Recipe Ingredients'!$C$5:$C$397,$A53,'Recipe Ingredients'!$A$5:$A$397,'Tour Planner'!$B$8)+SUMIFS('Recipe Ingredients'!$E$5:$E$397,'Recipe Ingredients'!$C$5:$C$397,$A53,'Recipe Ingredients'!$A$5:$A$397,'Tour Planner'!$D$8))*'Tour Planner'!$F$8/5+(SUMIFS('Recipe Ingredients'!$E$5:$E$397,'Recipe Ingredients'!$C$5:$C$397,$A53,'Recipe Ingredients'!$A$5:$A$397,'Tour Planner'!$B$9)+SUMIFS('Recipe Ingredients'!$E$5:$E$397,'Recipe Ingredients'!$C$5:$C$397,$A53,'Recipe Ingredients'!$A$5:$A$397,'Tour Planner'!$D$9))*'Tour Planner'!$F$9/5+(SUMIFS('Recipe Ingredients'!$E$5:$E$397,'Recipe Ingredients'!$C$5:$C$397,$A53,'Recipe Ingredients'!$A$5:$A$397,'Tour Planner'!$B$10)+SUMIFS('Recipe Ingredients'!$E$5:$E$397,'Recipe Ingredients'!$C$5:$C$397,$A53,'Recipe Ingredients'!$A$5:$A$397,'Tour Planner'!$D$10))*'Tour Planner'!$F$10/5+(SUMIFS('Recipe Ingredients'!$E$5:$E$397,'Recipe Ingredients'!$C$5:$C$397,$A53,'Recipe Ingredients'!$A$5:$A$397,'Tour Planner'!$B$11)+SUMIFS('Recipe Ingredients'!$E$5:$E$397,'Recipe Ingredients'!$C$5:$C$397,$A53,'Recipe Ingredients'!$A$5:$A$397,'Tour Planner'!$D$11))*'Tour Planner'!$F$11/5+(SUMIFS('Recipe Ingredients'!$E$5:$E$397,'Recipe Ingredients'!$C$5:$C$397,$A53,'Recipe Ingredients'!$A$5:$A$397,'Tour Planner'!$B$12)+SUMIFS('Recipe Ingredients'!$E$5:$E$397,'Recipe Ingredients'!$C$5:$C$397,$A53,'Recipe Ingredients'!$A$5:$A$397,'Tour Planner'!$D$12))*'Tour Planner'!$F$12/5+(SUMIFS('Recipe Ingredients'!$E$5:$E$397,'Recipe Ingredients'!$C$5:$C$397,$A53,'Recipe Ingredients'!$A$5:$A$397,'Tour Planner'!$B$13)+SUMIFS('Recipe Ingredients'!$E$5:$E$397,'Recipe Ingredients'!$C$5:$C$397,$A53,'Recipe Ingredients'!$A$5:$A$397,'Tour Planner'!$D$13))*'Tour Planner'!$F$13/5+(SUMIFS('Recipe Ingredients'!$E$5:$E$397,'Recipe Ingredients'!$C$5:$C$397,$A53,'Recipe Ingredients'!$A$5:$A$397,'Tour Planner'!$B$14)+SUMIFS('Recipe Ingredients'!$E$5:$E$397,'Recipe Ingredients'!$C$5:$C$397,$A53,'Recipe Ingredients'!$A$5:$A$397,'Tour Planner'!$D$14))*'Tour Planner'!$F$14/5</f>
        <v/>
      </c>
      <c r="E53" s="9" t="n">
        <v>0</v>
      </c>
      <c r="F53" s="6">
        <f>MAX(0,D53-E53)</f>
        <v/>
      </c>
      <c r="G53" s="6" t="n">
        <v>1</v>
      </c>
      <c r="H53" s="6">
        <f>IF(F53=0,0,ROUNDUP(F53/G53,0))</f>
        <v/>
      </c>
      <c r="I53" s="7">
        <f>H53*'Costco Price Book'!E53</f>
        <v/>
      </c>
      <c r="J53" s="12">
        <f>MAX(0,H53*G53-F53)</f>
        <v/>
      </c>
    </row>
    <row r="54">
      <c r="A54" s="6" t="inlineStr">
        <is>
          <t>SAUS</t>
        </is>
      </c>
      <c r="B54" s="6" t="inlineStr">
        <is>
          <t>Sausage equivalent</t>
        </is>
      </c>
      <c r="C54" s="6" t="inlineStr">
        <is>
          <t>lb</t>
        </is>
      </c>
      <c r="D54" s="12">
        <f>(SUMIFS('Recipe Ingredients'!$E$5:$E$397,'Recipe Ingredients'!$C$5:$C$397,$A54,'Recipe Ingredients'!$A$5:$A$397,'Tour Planner'!$B$5)+SUMIFS('Recipe Ingredients'!$E$5:$E$397,'Recipe Ingredients'!$C$5:$C$397,$A54,'Recipe Ingredients'!$A$5:$A$397,'Tour Planner'!$D$5))*'Tour Planner'!$F$5/5+(SUMIFS('Recipe Ingredients'!$E$5:$E$397,'Recipe Ingredients'!$C$5:$C$397,$A54,'Recipe Ingredients'!$A$5:$A$397,'Tour Planner'!$B$6)+SUMIFS('Recipe Ingredients'!$E$5:$E$397,'Recipe Ingredients'!$C$5:$C$397,$A54,'Recipe Ingredients'!$A$5:$A$397,'Tour Planner'!$D$6))*'Tour Planner'!$F$6/5+(SUMIFS('Recipe Ingredients'!$E$5:$E$397,'Recipe Ingredients'!$C$5:$C$397,$A54,'Recipe Ingredients'!$A$5:$A$397,'Tour Planner'!$B$7)+SUMIFS('Recipe Ingredients'!$E$5:$E$397,'Recipe Ingredients'!$C$5:$C$397,$A54,'Recipe Ingredients'!$A$5:$A$397,'Tour Planner'!$D$7))*'Tour Planner'!$F$7/5+(SUMIFS('Recipe Ingredients'!$E$5:$E$397,'Recipe Ingredients'!$C$5:$C$397,$A54,'Recipe Ingredients'!$A$5:$A$397,'Tour Planner'!$B$8)+SUMIFS('Recipe Ingredients'!$E$5:$E$397,'Recipe Ingredients'!$C$5:$C$397,$A54,'Recipe Ingredients'!$A$5:$A$397,'Tour Planner'!$D$8))*'Tour Planner'!$F$8/5+(SUMIFS('Recipe Ingredients'!$E$5:$E$397,'Recipe Ingredients'!$C$5:$C$397,$A54,'Recipe Ingredients'!$A$5:$A$397,'Tour Planner'!$B$9)+SUMIFS('Recipe Ingredients'!$E$5:$E$397,'Recipe Ingredients'!$C$5:$C$397,$A54,'Recipe Ingredients'!$A$5:$A$397,'Tour Planner'!$D$9))*'Tour Planner'!$F$9/5+(SUMIFS('Recipe Ingredients'!$E$5:$E$397,'Recipe Ingredients'!$C$5:$C$397,$A54,'Recipe Ingredients'!$A$5:$A$397,'Tour Planner'!$B$10)+SUMIFS('Recipe Ingredients'!$E$5:$E$397,'Recipe Ingredients'!$C$5:$C$397,$A54,'Recipe Ingredients'!$A$5:$A$397,'Tour Planner'!$D$10))*'Tour Planner'!$F$10/5+(SUMIFS('Recipe Ingredients'!$E$5:$E$397,'Recipe Ingredients'!$C$5:$C$397,$A54,'Recipe Ingredients'!$A$5:$A$397,'Tour Planner'!$B$11)+SUMIFS('Recipe Ingredients'!$E$5:$E$397,'Recipe Ingredients'!$C$5:$C$397,$A54,'Recipe Ingredients'!$A$5:$A$397,'Tour Planner'!$D$11))*'Tour Planner'!$F$11/5+(SUMIFS('Recipe Ingredients'!$E$5:$E$397,'Recipe Ingredients'!$C$5:$C$397,$A54,'Recipe Ingredients'!$A$5:$A$397,'Tour Planner'!$B$12)+SUMIFS('Recipe Ingredients'!$E$5:$E$397,'Recipe Ingredients'!$C$5:$C$397,$A54,'Recipe Ingredients'!$A$5:$A$397,'Tour Planner'!$D$12))*'Tour Planner'!$F$12/5+(SUMIFS('Recipe Ingredients'!$E$5:$E$397,'Recipe Ingredients'!$C$5:$C$397,$A54,'Recipe Ingredients'!$A$5:$A$397,'Tour Planner'!$B$13)+SUMIFS('Recipe Ingredients'!$E$5:$E$397,'Recipe Ingredients'!$C$5:$C$397,$A54,'Recipe Ingredients'!$A$5:$A$397,'Tour Planner'!$D$13))*'Tour Planner'!$F$13/5+(SUMIFS('Recipe Ingredients'!$E$5:$E$397,'Recipe Ingredients'!$C$5:$C$397,$A54,'Recipe Ingredients'!$A$5:$A$397,'Tour Planner'!$B$14)+SUMIFS('Recipe Ingredients'!$E$5:$E$397,'Recipe Ingredients'!$C$5:$C$397,$A54,'Recipe Ingredients'!$A$5:$A$397,'Tour Planner'!$D$14))*'Tour Planner'!$F$14/5</f>
        <v/>
      </c>
      <c r="E54" s="9" t="n">
        <v>0</v>
      </c>
      <c r="F54" s="6">
        <f>MAX(0,D54-E54)</f>
        <v/>
      </c>
      <c r="G54" s="6" t="n">
        <v>3.5</v>
      </c>
      <c r="H54" s="6">
        <f>IF(F54=0,0,ROUNDUP(F54/G54,0))</f>
        <v/>
      </c>
      <c r="I54" s="7">
        <f>H54*'Costco Price Book'!E54</f>
        <v/>
      </c>
      <c r="J54" s="12">
        <f>MAX(0,H54*G54-F54)</f>
        <v/>
      </c>
    </row>
    <row r="55">
      <c r="A55" s="6" t="inlineStr">
        <is>
          <t>WRAP</t>
        </is>
      </c>
      <c r="B55" s="6" t="inlineStr">
        <is>
          <t>Burrito-size tortillas</t>
        </is>
      </c>
      <c r="C55" s="6" t="inlineStr">
        <is>
          <t>each</t>
        </is>
      </c>
      <c r="D55" s="12">
        <f>(SUMIFS('Recipe Ingredients'!$E$5:$E$397,'Recipe Ingredients'!$C$5:$C$397,$A55,'Recipe Ingredients'!$A$5:$A$397,'Tour Planner'!$B$5)+SUMIFS('Recipe Ingredients'!$E$5:$E$397,'Recipe Ingredients'!$C$5:$C$397,$A55,'Recipe Ingredients'!$A$5:$A$397,'Tour Planner'!$D$5))*'Tour Planner'!$F$5/5+(SUMIFS('Recipe Ingredients'!$E$5:$E$397,'Recipe Ingredients'!$C$5:$C$397,$A55,'Recipe Ingredients'!$A$5:$A$397,'Tour Planner'!$B$6)+SUMIFS('Recipe Ingredients'!$E$5:$E$397,'Recipe Ingredients'!$C$5:$C$397,$A55,'Recipe Ingredients'!$A$5:$A$397,'Tour Planner'!$D$6))*'Tour Planner'!$F$6/5+(SUMIFS('Recipe Ingredients'!$E$5:$E$397,'Recipe Ingredients'!$C$5:$C$397,$A55,'Recipe Ingredients'!$A$5:$A$397,'Tour Planner'!$B$7)+SUMIFS('Recipe Ingredients'!$E$5:$E$397,'Recipe Ingredients'!$C$5:$C$397,$A55,'Recipe Ingredients'!$A$5:$A$397,'Tour Planner'!$D$7))*'Tour Planner'!$F$7/5+(SUMIFS('Recipe Ingredients'!$E$5:$E$397,'Recipe Ingredients'!$C$5:$C$397,$A55,'Recipe Ingredients'!$A$5:$A$397,'Tour Planner'!$B$8)+SUMIFS('Recipe Ingredients'!$E$5:$E$397,'Recipe Ingredients'!$C$5:$C$397,$A55,'Recipe Ingredients'!$A$5:$A$397,'Tour Planner'!$D$8))*'Tour Planner'!$F$8/5+(SUMIFS('Recipe Ingredients'!$E$5:$E$397,'Recipe Ingredients'!$C$5:$C$397,$A55,'Recipe Ingredients'!$A$5:$A$397,'Tour Planner'!$B$9)+SUMIFS('Recipe Ingredients'!$E$5:$E$397,'Recipe Ingredients'!$C$5:$C$397,$A55,'Recipe Ingredients'!$A$5:$A$397,'Tour Planner'!$D$9))*'Tour Planner'!$F$9/5+(SUMIFS('Recipe Ingredients'!$E$5:$E$397,'Recipe Ingredients'!$C$5:$C$397,$A55,'Recipe Ingredients'!$A$5:$A$397,'Tour Planner'!$B$10)+SUMIFS('Recipe Ingredients'!$E$5:$E$397,'Recipe Ingredients'!$C$5:$C$397,$A55,'Recipe Ingredients'!$A$5:$A$397,'Tour Planner'!$D$10))*'Tour Planner'!$F$10/5+(SUMIFS('Recipe Ingredients'!$E$5:$E$397,'Recipe Ingredients'!$C$5:$C$397,$A55,'Recipe Ingredients'!$A$5:$A$397,'Tour Planner'!$B$11)+SUMIFS('Recipe Ingredients'!$E$5:$E$397,'Recipe Ingredients'!$C$5:$C$397,$A55,'Recipe Ingredients'!$A$5:$A$397,'Tour Planner'!$D$11))*'Tour Planner'!$F$11/5+(SUMIFS('Recipe Ingredients'!$E$5:$E$397,'Recipe Ingredients'!$C$5:$C$397,$A55,'Recipe Ingredients'!$A$5:$A$397,'Tour Planner'!$B$12)+SUMIFS('Recipe Ingredients'!$E$5:$E$397,'Recipe Ingredients'!$C$5:$C$397,$A55,'Recipe Ingredients'!$A$5:$A$397,'Tour Planner'!$D$12))*'Tour Planner'!$F$12/5+(SUMIFS('Recipe Ingredients'!$E$5:$E$397,'Recipe Ingredients'!$C$5:$C$397,$A55,'Recipe Ingredients'!$A$5:$A$397,'Tour Planner'!$B$13)+SUMIFS('Recipe Ingredients'!$E$5:$E$397,'Recipe Ingredients'!$C$5:$C$397,$A55,'Recipe Ingredients'!$A$5:$A$397,'Tour Planner'!$D$13))*'Tour Planner'!$F$13/5+(SUMIFS('Recipe Ingredients'!$E$5:$E$397,'Recipe Ingredients'!$C$5:$C$397,$A55,'Recipe Ingredients'!$A$5:$A$397,'Tour Planner'!$B$14)+SUMIFS('Recipe Ingredients'!$E$5:$E$397,'Recipe Ingredients'!$C$5:$C$397,$A55,'Recipe Ingredients'!$A$5:$A$397,'Tour Planner'!$D$14))*'Tour Planner'!$F$14/5</f>
        <v/>
      </c>
      <c r="E55" s="9" t="n">
        <v>0</v>
      </c>
      <c r="F55" s="6">
        <f>MAX(0,D55-E55)</f>
        <v/>
      </c>
      <c r="G55" s="6" t="n">
        <v>36</v>
      </c>
      <c r="H55" s="6">
        <f>IF(F55=0,0,ROUNDUP(F55/G55,0))</f>
        <v/>
      </c>
      <c r="I55" s="7">
        <f>H55*'Costco Price Book'!E55</f>
        <v/>
      </c>
      <c r="J55" s="12">
        <f>MAX(0,H55*G55-F55)</f>
        <v/>
      </c>
    </row>
    <row r="56">
      <c r="A56" s="6" t="inlineStr">
        <is>
          <t>BEEF</t>
        </is>
      </c>
      <c r="B56" s="6" t="inlineStr">
        <is>
          <t>Ground beef</t>
        </is>
      </c>
      <c r="C56" s="6" t="inlineStr">
        <is>
          <t>lb</t>
        </is>
      </c>
      <c r="D56" s="12">
        <f>(SUMIFS('Recipe Ingredients'!$E$5:$E$397,'Recipe Ingredients'!$C$5:$C$397,$A56,'Recipe Ingredients'!$A$5:$A$397,'Tour Planner'!$B$5)+SUMIFS('Recipe Ingredients'!$E$5:$E$397,'Recipe Ingredients'!$C$5:$C$397,$A56,'Recipe Ingredients'!$A$5:$A$397,'Tour Planner'!$D$5))*'Tour Planner'!$F$5/5+(SUMIFS('Recipe Ingredients'!$E$5:$E$397,'Recipe Ingredients'!$C$5:$C$397,$A56,'Recipe Ingredients'!$A$5:$A$397,'Tour Planner'!$B$6)+SUMIFS('Recipe Ingredients'!$E$5:$E$397,'Recipe Ingredients'!$C$5:$C$397,$A56,'Recipe Ingredients'!$A$5:$A$397,'Tour Planner'!$D$6))*'Tour Planner'!$F$6/5+(SUMIFS('Recipe Ingredients'!$E$5:$E$397,'Recipe Ingredients'!$C$5:$C$397,$A56,'Recipe Ingredients'!$A$5:$A$397,'Tour Planner'!$B$7)+SUMIFS('Recipe Ingredients'!$E$5:$E$397,'Recipe Ingredients'!$C$5:$C$397,$A56,'Recipe Ingredients'!$A$5:$A$397,'Tour Planner'!$D$7))*'Tour Planner'!$F$7/5+(SUMIFS('Recipe Ingredients'!$E$5:$E$397,'Recipe Ingredients'!$C$5:$C$397,$A56,'Recipe Ingredients'!$A$5:$A$397,'Tour Planner'!$B$8)+SUMIFS('Recipe Ingredients'!$E$5:$E$397,'Recipe Ingredients'!$C$5:$C$397,$A56,'Recipe Ingredients'!$A$5:$A$397,'Tour Planner'!$D$8))*'Tour Planner'!$F$8/5+(SUMIFS('Recipe Ingredients'!$E$5:$E$397,'Recipe Ingredients'!$C$5:$C$397,$A56,'Recipe Ingredients'!$A$5:$A$397,'Tour Planner'!$B$9)+SUMIFS('Recipe Ingredients'!$E$5:$E$397,'Recipe Ingredients'!$C$5:$C$397,$A56,'Recipe Ingredients'!$A$5:$A$397,'Tour Planner'!$D$9))*'Tour Planner'!$F$9/5+(SUMIFS('Recipe Ingredients'!$E$5:$E$397,'Recipe Ingredients'!$C$5:$C$397,$A56,'Recipe Ingredients'!$A$5:$A$397,'Tour Planner'!$B$10)+SUMIFS('Recipe Ingredients'!$E$5:$E$397,'Recipe Ingredients'!$C$5:$C$397,$A56,'Recipe Ingredients'!$A$5:$A$397,'Tour Planner'!$D$10))*'Tour Planner'!$F$10/5+(SUMIFS('Recipe Ingredients'!$E$5:$E$397,'Recipe Ingredients'!$C$5:$C$397,$A56,'Recipe Ingredients'!$A$5:$A$397,'Tour Planner'!$B$11)+SUMIFS('Recipe Ingredients'!$E$5:$E$397,'Recipe Ingredients'!$C$5:$C$397,$A56,'Recipe Ingredients'!$A$5:$A$397,'Tour Planner'!$D$11))*'Tour Planner'!$F$11/5+(SUMIFS('Recipe Ingredients'!$E$5:$E$397,'Recipe Ingredients'!$C$5:$C$397,$A56,'Recipe Ingredients'!$A$5:$A$397,'Tour Planner'!$B$12)+SUMIFS('Recipe Ingredients'!$E$5:$E$397,'Recipe Ingredients'!$C$5:$C$397,$A56,'Recipe Ingredients'!$A$5:$A$397,'Tour Planner'!$D$12))*'Tour Planner'!$F$12/5+(SUMIFS('Recipe Ingredients'!$E$5:$E$397,'Recipe Ingredients'!$C$5:$C$397,$A56,'Recipe Ingredients'!$A$5:$A$397,'Tour Planner'!$B$13)+SUMIFS('Recipe Ingredients'!$E$5:$E$397,'Recipe Ingredients'!$C$5:$C$397,$A56,'Recipe Ingredients'!$A$5:$A$397,'Tour Planner'!$D$13))*'Tour Planner'!$F$13/5+(SUMIFS('Recipe Ingredients'!$E$5:$E$397,'Recipe Ingredients'!$C$5:$C$397,$A56,'Recipe Ingredients'!$A$5:$A$397,'Tour Planner'!$B$14)+SUMIFS('Recipe Ingredients'!$E$5:$E$397,'Recipe Ingredients'!$C$5:$C$397,$A56,'Recipe Ingredients'!$A$5:$A$397,'Tour Planner'!$D$14))*'Tour Planner'!$F$14/5</f>
        <v/>
      </c>
      <c r="E56" s="9" t="n">
        <v>0</v>
      </c>
      <c r="F56" s="6">
        <f>MAX(0,D56-E56)</f>
        <v/>
      </c>
      <c r="G56" s="6" t="n">
        <v>9.48</v>
      </c>
      <c r="H56" s="6">
        <f>IF(F56=0,0,ROUNDUP(F56/G56,0))</f>
        <v/>
      </c>
      <c r="I56" s="7">
        <f>H56*'Costco Price Book'!E56</f>
        <v/>
      </c>
      <c r="J56" s="12">
        <f>MAX(0,H56*G56-F56)</f>
        <v/>
      </c>
    </row>
    <row r="57">
      <c r="A57" s="6" t="inlineStr">
        <is>
          <t>CHICK</t>
        </is>
      </c>
      <c r="B57" s="6" t="inlineStr">
        <is>
          <t>Chicken breast</t>
        </is>
      </c>
      <c r="C57" s="6" t="inlineStr">
        <is>
          <t>lb</t>
        </is>
      </c>
      <c r="D57" s="12">
        <f>(SUMIFS('Recipe Ingredients'!$E$5:$E$397,'Recipe Ingredients'!$C$5:$C$397,$A57,'Recipe Ingredients'!$A$5:$A$397,'Tour Planner'!$B$5)+SUMIFS('Recipe Ingredients'!$E$5:$E$397,'Recipe Ingredients'!$C$5:$C$397,$A57,'Recipe Ingredients'!$A$5:$A$397,'Tour Planner'!$D$5))*'Tour Planner'!$F$5/5+(SUMIFS('Recipe Ingredients'!$E$5:$E$397,'Recipe Ingredients'!$C$5:$C$397,$A57,'Recipe Ingredients'!$A$5:$A$397,'Tour Planner'!$B$6)+SUMIFS('Recipe Ingredients'!$E$5:$E$397,'Recipe Ingredients'!$C$5:$C$397,$A57,'Recipe Ingredients'!$A$5:$A$397,'Tour Planner'!$D$6))*'Tour Planner'!$F$6/5+(SUMIFS('Recipe Ingredients'!$E$5:$E$397,'Recipe Ingredients'!$C$5:$C$397,$A57,'Recipe Ingredients'!$A$5:$A$397,'Tour Planner'!$B$7)+SUMIFS('Recipe Ingredients'!$E$5:$E$397,'Recipe Ingredients'!$C$5:$C$397,$A57,'Recipe Ingredients'!$A$5:$A$397,'Tour Planner'!$D$7))*'Tour Planner'!$F$7/5+(SUMIFS('Recipe Ingredients'!$E$5:$E$397,'Recipe Ingredients'!$C$5:$C$397,$A57,'Recipe Ingredients'!$A$5:$A$397,'Tour Planner'!$B$8)+SUMIFS('Recipe Ingredients'!$E$5:$E$397,'Recipe Ingredients'!$C$5:$C$397,$A57,'Recipe Ingredients'!$A$5:$A$397,'Tour Planner'!$D$8))*'Tour Planner'!$F$8/5+(SUMIFS('Recipe Ingredients'!$E$5:$E$397,'Recipe Ingredients'!$C$5:$C$397,$A57,'Recipe Ingredients'!$A$5:$A$397,'Tour Planner'!$B$9)+SUMIFS('Recipe Ingredients'!$E$5:$E$397,'Recipe Ingredients'!$C$5:$C$397,$A57,'Recipe Ingredients'!$A$5:$A$397,'Tour Planner'!$D$9))*'Tour Planner'!$F$9/5+(SUMIFS('Recipe Ingredients'!$E$5:$E$397,'Recipe Ingredients'!$C$5:$C$397,$A57,'Recipe Ingredients'!$A$5:$A$397,'Tour Planner'!$B$10)+SUMIFS('Recipe Ingredients'!$E$5:$E$397,'Recipe Ingredients'!$C$5:$C$397,$A57,'Recipe Ingredients'!$A$5:$A$397,'Tour Planner'!$D$10))*'Tour Planner'!$F$10/5+(SUMIFS('Recipe Ingredients'!$E$5:$E$397,'Recipe Ingredients'!$C$5:$C$397,$A57,'Recipe Ingredients'!$A$5:$A$397,'Tour Planner'!$B$11)+SUMIFS('Recipe Ingredients'!$E$5:$E$397,'Recipe Ingredients'!$C$5:$C$397,$A57,'Recipe Ingredients'!$A$5:$A$397,'Tour Planner'!$D$11))*'Tour Planner'!$F$11/5+(SUMIFS('Recipe Ingredients'!$E$5:$E$397,'Recipe Ingredients'!$C$5:$C$397,$A57,'Recipe Ingredients'!$A$5:$A$397,'Tour Planner'!$B$12)+SUMIFS('Recipe Ingredients'!$E$5:$E$397,'Recipe Ingredients'!$C$5:$C$397,$A57,'Recipe Ingredients'!$A$5:$A$397,'Tour Planner'!$D$12))*'Tour Planner'!$F$12/5+(SUMIFS('Recipe Ingredients'!$E$5:$E$397,'Recipe Ingredients'!$C$5:$C$397,$A57,'Recipe Ingredients'!$A$5:$A$397,'Tour Planner'!$B$13)+SUMIFS('Recipe Ingredients'!$E$5:$E$397,'Recipe Ingredients'!$C$5:$C$397,$A57,'Recipe Ingredients'!$A$5:$A$397,'Tour Planner'!$D$13))*'Tour Planner'!$F$13/5+(SUMIFS('Recipe Ingredients'!$E$5:$E$397,'Recipe Ingredients'!$C$5:$C$397,$A57,'Recipe Ingredients'!$A$5:$A$397,'Tour Planner'!$B$14)+SUMIFS('Recipe Ingredients'!$E$5:$E$397,'Recipe Ingredients'!$C$5:$C$397,$A57,'Recipe Ingredients'!$A$5:$A$397,'Tour Planner'!$D$14))*'Tour Planner'!$F$14/5</f>
        <v/>
      </c>
      <c r="E57" s="9" t="n">
        <v>0</v>
      </c>
      <c r="F57" s="6">
        <f>MAX(0,D57-E57)</f>
        <v/>
      </c>
      <c r="G57" s="6" t="n">
        <v>8.4</v>
      </c>
      <c r="H57" s="6">
        <f>IF(F57=0,0,ROUNDUP(F57/G57,0))</f>
        <v/>
      </c>
      <c r="I57" s="7">
        <f>H57*'Costco Price Book'!E57</f>
        <v/>
      </c>
      <c r="J57" s="12">
        <f>MAX(0,H57*G57-F57)</f>
        <v/>
      </c>
    </row>
    <row r="59">
      <c r="B59" s="3" t="inlineStr">
        <is>
          <t>TOTAL PLANNED SHOPPING</t>
        </is>
      </c>
      <c r="I59" s="13">
        <f>SUM(I5:I57)</f>
        <v/>
      </c>
    </row>
  </sheetData>
  <autoFilter ref="A4:J57"/>
  <mergeCells count="2">
    <mergeCell ref="A1:J1"/>
    <mergeCell ref="A2:J2"/>
  </mergeCells>
  <pageMargins left="0.75" right="0.75" top="1" bottom="1" header="0.5" footer="0.5"/>
  <pageSetup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5" customWidth="1" min="2" max="2"/>
    <col width="90" customWidth="1" min="3" max="3"/>
    <col width="35" customWidth="1" min="4" max="4"/>
  </cols>
  <sheetData>
    <row r="1" ht="28" customHeight="1">
      <c r="A1" s="1" t="inlineStr">
        <is>
          <t>SOURCES, ASSUMPTIONS AND SAFETY</t>
        </is>
      </c>
    </row>
    <row r="2" ht="32" customHeight="1">
      <c r="A2" s="2" t="inlineStr">
        <is>
          <t>Checked date: October 30, 2026</t>
        </is>
      </c>
    </row>
    <row r="4" ht="34" customHeight="1">
      <c r="A4" s="5" t="inlineStr">
        <is>
          <t>Topic</t>
        </is>
      </c>
      <c r="B4" s="5" t="inlineStr">
        <is>
          <t>Reference / note</t>
        </is>
      </c>
      <c r="C4" s="5" t="inlineStr">
        <is>
          <t>URL</t>
        </is>
      </c>
      <c r="D4" s="5" t="inlineStr">
        <is>
          <t>Use</t>
        </is>
      </c>
    </row>
    <row r="5">
      <c r="A5" s="6" t="inlineStr">
        <is>
          <t>Costco Same-Day pricing policy</t>
        </is>
      </c>
      <c r="B5" s="6" t="inlineStr">
        <is>
          <t>Costco says Same-Day item prices are higher than local warehouse prices. Prices shown in book are not local shelf prices.</t>
        </is>
      </c>
      <c r="C5" s="6" t="inlineStr">
        <is>
          <t>https://www.costco.com/f/-/same-day</t>
        </is>
      </c>
      <c r="D5" s="6" t="inlineStr">
        <is>
          <t>Price interpretation</t>
        </is>
      </c>
    </row>
    <row r="6">
      <c r="A6" s="6" t="inlineStr">
        <is>
          <t>Boise warehouse</t>
        </is>
      </c>
      <c r="B6" s="6" t="inlineStr">
        <is>
          <t>Costco warehouse listing for Boise.</t>
        </is>
      </c>
      <c r="C6" s="6" t="inlineStr">
        <is>
          <t>https://www.costco.com/w/-/id/boise/761</t>
        </is>
      </c>
      <c r="D6" s="6" t="inlineStr">
        <is>
          <t>Local store reference</t>
        </is>
      </c>
    </row>
    <row r="7">
      <c r="A7" s="6" t="inlineStr">
        <is>
          <t>Meridian warehouse</t>
        </is>
      </c>
      <c r="B7" s="6" t="inlineStr">
        <is>
          <t>Costco business/warehouse listing for Meridian; check Costco app for exact location hours and inventory.</t>
        </is>
      </c>
      <c r="C7" s="6" t="inlineStr">
        <is>
          <t>https://www.costcobusinessdelivery.com/w/-/id/meridian/1343</t>
        </is>
      </c>
      <c r="D7" s="6" t="inlineStr">
        <is>
          <t>Local store reference</t>
        </is>
      </c>
    </row>
    <row r="8">
      <c r="A8" s="6" t="inlineStr">
        <is>
          <t>USDA safe minimum temperatures</t>
        </is>
      </c>
      <c r="B8" s="6" t="inlineStr">
        <is>
          <t>Poultry 165°F; ground meats 160°F; pork steaks/roasts/chops 145°F plus 3-minute rest.</t>
        </is>
      </c>
      <c r="C8" s="6" t="inlineStr">
        <is>
          <t>https://www.foodsafety.gov/food-safety-charts/safe-minimum-internal-temperatures</t>
        </is>
      </c>
      <c r="D8" s="6" t="inlineStr">
        <is>
          <t>Cooking temperatures</t>
        </is>
      </c>
    </row>
    <row r="9">
      <c r="A9" s="6" t="inlineStr">
        <is>
          <t>USDA leftovers</t>
        </is>
      </c>
      <c r="B9" s="6" t="inlineStr">
        <is>
          <t>Refrigerate within 2 hours (1 hour above 90°F); reheat leftovers to 165°F; use shallow containers.</t>
        </is>
      </c>
      <c r="C9" s="6" t="inlineStr">
        <is>
          <t>https://www.fsis.usda.gov/food-safety/safe-food-handling-and-preparation/food-safety-basics/leftovers-and-food-safety</t>
        </is>
      </c>
      <c r="D9" s="6" t="inlineStr">
        <is>
          <t>Cooling / reheating</t>
        </is>
      </c>
    </row>
    <row r="10">
      <c r="A10" s="6" t="inlineStr">
        <is>
          <t>Starting workbook</t>
        </is>
      </c>
      <c r="B10" s="6" t="inlineStr">
        <is>
          <t>Costco_Firehouse_48_Hour_Meal_Rotation.xlsx; initial package examples and 20-tour rotation were audited and retained as historical references.</t>
        </is>
      </c>
      <c r="C10" s="6" t="inlineStr">
        <is>
          <t>Library source workbook</t>
        </is>
      </c>
      <c r="D10" s="6" t="inlineStr">
        <is>
          <t>Project input</t>
        </is>
      </c>
    </row>
    <row r="11">
      <c r="A11" s="6" t="inlineStr">
        <is>
          <t>Whiteboard photo</t>
        </is>
      </c>
      <c r="B11" s="6" t="inlineStr">
        <is>
          <t>IMG_0010.jpeg; original station brainstorm (tacos, burritos, enchiladas, quesadillas, pasta, burgers, stuffed peppers, teriyaki chicken, salads, beans, rice, potatoes, vegetables).</t>
        </is>
      </c>
      <c r="C11" s="6" t="inlineStr">
        <is>
          <t>Library source photo</t>
        </is>
      </c>
      <c r="D11" s="6" t="inlineStr">
        <is>
          <t>Project input</t>
        </is>
      </c>
    </row>
    <row r="12">
      <c r="A12" s="6" t="inlineStr">
        <is>
          <t>Price status</t>
        </is>
      </c>
      <c r="B12" s="6" t="inlineStr">
        <is>
          <t>Published Same-Day product examples from the starting workbook are reference estimates; several dry/fresh items are planning estimates without a public quote. No current Boise/Meridian transaction price verified.</t>
        </is>
      </c>
      <c r="C12" s="6" t="inlineStr"/>
      <c r="D12" s="6" t="inlineStr">
        <is>
          <t>Do not represent as local verified price</t>
        </is>
      </c>
    </row>
    <row r="13">
      <c r="A13" s="6" t="inlineStr">
        <is>
          <t>Item numbers</t>
        </is>
      </c>
      <c r="B13" s="6" t="inlineStr">
        <is>
          <t>Blank unless visible and verifiable from a product source; no SKU numbers inferred.</t>
        </is>
      </c>
      <c r="C13" s="6" t="inlineStr"/>
      <c r="D13" s="6" t="inlineStr">
        <is>
          <t>Avoid invented identifiers</t>
        </is>
      </c>
    </row>
    <row r="14">
      <c r="A14" s="6" t="inlineStr">
        <is>
          <t>Nutrition</t>
        </is>
      </c>
      <c r="B14" s="6" t="inlineStr">
        <is>
          <t>Approximate per serving using broad meal-category averages; not laboratory or label-derived values.</t>
        </is>
      </c>
      <c r="C14" s="6" t="inlineStr"/>
      <c r="D14" s="6" t="inlineStr">
        <is>
          <t>Planning only</t>
        </is>
      </c>
    </row>
  </sheetData>
  <mergeCells count="2">
    <mergeCell ref="A1:D1"/>
    <mergeCell ref="A2:D2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2026-10-30T22:36:55Z</dcterms:created>
  <dcterms:modified xmlns:dcterms="http://purl.org/dc/terms/" xmlns:xsi="http://www.w3.org/2001/XMLSchema-instance" xsi:type="dcterms:W3CDTF">2026-10-30T22:36:55Z</dcterms:modified>
</cp:coreProperties>
</file>